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I:\ARCHIV~1\SOLICI~1\LEY171~1\VIENCI~1\PRIMER~1\CATEGO~1.PLA\METASO~1\"/>
    </mc:Choice>
  </mc:AlternateContent>
  <bookViews>
    <workbookView xWindow="0" yWindow="0" windowWidth="24000" windowHeight="9135"/>
  </bookViews>
  <sheets>
    <sheet name="13 TEUSAQUILLO" sheetId="12" r:id="rId1"/>
  </sheets>
  <externalReferences>
    <externalReference r:id="rId2"/>
    <externalReference r:id="rId3"/>
  </externalReferences>
  <definedNames>
    <definedName name="INDICADOR">[1]Hoja2!$F$2:$F$4</definedName>
    <definedName name="META2">[2]Hoja2!$C$3:$C$5</definedName>
    <definedName name="PROGRAMACION">[1]Hoja2!$D$2:$D$5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L47" i="12" l="1"/>
  <c r="AM24" i="12"/>
  <c r="AM28" i="12"/>
  <c r="AR47" i="12" l="1"/>
  <c r="AR38" i="12"/>
  <c r="AP31" i="12"/>
  <c r="U21" i="12" l="1"/>
  <c r="AK21" i="12"/>
  <c r="AP21" i="12"/>
  <c r="U22" i="12"/>
  <c r="AF22" i="12"/>
  <c r="AK22" i="12"/>
  <c r="AP22" i="12"/>
  <c r="U23" i="12"/>
  <c r="AF23" i="12"/>
  <c r="AH23" i="12" s="1"/>
  <c r="AP23" i="12"/>
  <c r="U24" i="12"/>
  <c r="AP24" i="12"/>
  <c r="U25" i="12"/>
  <c r="AA25" i="12"/>
  <c r="AC25" i="12" s="1"/>
  <c r="AP25" i="12"/>
  <c r="U26" i="12"/>
  <c r="AP26" i="12"/>
  <c r="U27" i="12"/>
  <c r="AP27" i="12"/>
  <c r="U28" i="12"/>
  <c r="AA28" i="12"/>
  <c r="AP28" i="12"/>
  <c r="U29" i="12"/>
  <c r="AF29" i="12"/>
  <c r="AH29" i="12"/>
  <c r="AP29" i="12"/>
  <c r="U30" i="12"/>
  <c r="AA30" i="12"/>
  <c r="AB30" i="12"/>
  <c r="AF30" i="12"/>
  <c r="AH30" i="12"/>
  <c r="AP30" i="12"/>
  <c r="U32" i="12"/>
  <c r="V32" i="12"/>
  <c r="X32" i="12"/>
  <c r="AC32" i="12"/>
  <c r="AF32" i="12"/>
  <c r="AP32" i="12"/>
  <c r="P33" i="12"/>
  <c r="V33" i="12"/>
  <c r="AA33" i="12"/>
  <c r="AC33" i="12" s="1"/>
  <c r="AF33" i="12"/>
  <c r="AH33" i="12" s="1"/>
  <c r="AK33" i="12"/>
  <c r="AP33" i="12"/>
  <c r="P34" i="12"/>
  <c r="U34" i="12"/>
  <c r="V34" i="12"/>
  <c r="X34" i="12"/>
  <c r="AA34" i="12"/>
  <c r="AC34" i="12" s="1"/>
  <c r="AF34" i="12"/>
  <c r="AH34" i="12" s="1"/>
  <c r="AK34" i="12"/>
  <c r="AP34" i="12"/>
  <c r="P35" i="12"/>
  <c r="U35" i="12"/>
  <c r="V35" i="12"/>
  <c r="AA35" i="12"/>
  <c r="AC35" i="12"/>
  <c r="AF35" i="12"/>
  <c r="AH35" i="12" s="1"/>
  <c r="AK35" i="12"/>
  <c r="AP35" i="12"/>
  <c r="AQ35" i="12"/>
  <c r="U36" i="12"/>
  <c r="AC36" i="12"/>
  <c r="AF36" i="12"/>
  <c r="AH36" i="12"/>
  <c r="AP36" i="12"/>
  <c r="P37" i="12"/>
  <c r="U37" i="12"/>
  <c r="V37" i="12"/>
  <c r="AA37" i="12"/>
  <c r="AC37" i="12" s="1"/>
  <c r="AF37" i="12"/>
  <c r="AH37" i="12"/>
  <c r="AP37" i="12"/>
  <c r="P38" i="12"/>
  <c r="U38" i="12"/>
  <c r="V38" i="12"/>
  <c r="X38" i="12"/>
  <c r="AA38" i="12"/>
  <c r="AC38" i="12"/>
  <c r="AF38" i="12"/>
  <c r="AH38" i="12"/>
  <c r="AK38" i="12"/>
  <c r="AP38" i="12"/>
  <c r="P39" i="12"/>
  <c r="U39" i="12"/>
  <c r="V39" i="12"/>
  <c r="AA39" i="12"/>
  <c r="AF39" i="12"/>
  <c r="AH39" i="12" s="1"/>
  <c r="AK39" i="12"/>
  <c r="AP39" i="12"/>
  <c r="E40" i="12"/>
  <c r="V40" i="12"/>
  <c r="AF40" i="12"/>
  <c r="AK40" i="12"/>
  <c r="AP40" i="12"/>
  <c r="V41" i="12"/>
  <c r="AA41" i="12"/>
  <c r="AP41" i="12"/>
  <c r="V42" i="12"/>
  <c r="AA42" i="12"/>
  <c r="AF42" i="12"/>
  <c r="AH42" i="12" s="1"/>
  <c r="AP42" i="12"/>
  <c r="V43" i="12"/>
  <c r="AP43" i="12"/>
  <c r="V44" i="12"/>
  <c r="AF44" i="12"/>
  <c r="AH44" i="12" s="1"/>
  <c r="AK44" i="12"/>
  <c r="AP44" i="12"/>
  <c r="V45" i="12"/>
  <c r="AF45" i="12"/>
  <c r="AH45" i="12"/>
  <c r="AP45" i="12"/>
  <c r="AC46" i="12"/>
  <c r="AF46" i="12"/>
  <c r="AH46" i="12"/>
  <c r="AP46" i="12"/>
  <c r="E47" i="12"/>
  <c r="AQ47" i="12"/>
  <c r="AQ38" i="12" l="1"/>
  <c r="AQ39" i="12"/>
  <c r="X47" i="12"/>
  <c r="E48" i="12"/>
  <c r="AC47" i="12"/>
  <c r="AH47" i="12"/>
  <c r="AQ34" i="12"/>
  <c r="AQ33" i="12"/>
  <c r="AQ40" i="12" l="1"/>
</calcChain>
</file>

<file path=xl/sharedStrings.xml><?xml version="1.0" encoding="utf-8"?>
<sst xmlns="http://schemas.openxmlformats.org/spreadsheetml/2006/main" count="765" uniqueCount="346">
  <si>
    <t>ALCALDÍA LOCAL DE TEUSAQUILLO</t>
  </si>
  <si>
    <t>SECRETARIA DISTRITAL DE GOBIERNO</t>
  </si>
  <si>
    <t>VIGENCIA DE LA PLANEACIÓN 2020</t>
  </si>
  <si>
    <t>CONTROL DE CAMBIOS</t>
  </si>
  <si>
    <t>PROCESOS ASOCIADOS</t>
  </si>
  <si>
    <t>Gestión Pública Territorial Local
Gestión Corporativa Institucional
Servicio de Atención a la Ciudadanía Alcaldías Locales
Inspección Vigilancia y Control</t>
  </si>
  <si>
    <t>VERSIÓN</t>
  </si>
  <si>
    <t>FECHA</t>
  </si>
  <si>
    <t>DESCRIPCIÓN DE LA MODIFICACIÓN</t>
  </si>
  <si>
    <t>31 de enero de 2020</t>
  </si>
  <si>
    <t>Primera versión del plan de gestión de la alcaldía local para la vigencia 2020</t>
  </si>
  <si>
    <t>12 de febrero de 2020</t>
  </si>
  <si>
    <t>Se separan las metas realcionadas con operativos del proceso de IVC y se realizan ajustes de redacción en los indicadores, se actualizan las metas transversales y se complementan las líneas base.</t>
  </si>
  <si>
    <t>23 de abril de 2020</t>
  </si>
  <si>
    <t>08 de junio de 2020</t>
  </si>
  <si>
    <t>De conformidad con la solicitud realizada por la Dirección para la Gestión Policiva y la Oficina Asesora  de planeación :
PROCESO  IVC - se modifican magnitudes y programaciones de las metas:
i) Impulsar procesalmente (avocar, rechazar, enviar al competente), el 40% de los expedientes de policía a cargo de las inspecciones de policía, con corte a 31 de diciembre de 2019 
ii) Terminar 157  actuaciones administrativas en primera instancia 
TRANSVERSAL  - Se modifica la programación de la meta: 
i)Realizar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</si>
  <si>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25 de junio de 2020</t>
  </si>
  <si>
    <t>En atención a la solicitud remitida por la Subsecretaría de Gestión Local - SGL se modifican las dos metas de participación (Encuentros Ciudadanos y Audiencia Pública de Rendición de Cuentas) incorporadas en el plan de gestión.</t>
  </si>
  <si>
    <t>28 de Julio de 2020</t>
  </si>
  <si>
    <t xml:space="preserve">Para segundo trimestre de la vigencia 2020, el plan de gestión de la alcaldía local alcanzó un nivel de desempeño del 75%.
Ahora bien, de acuerdo con las solicitudes realizadas por el Director para la Gestión Policiva y el Subsecretario de Gestión Institucional se realizaron las siguientes modificaciones al plan de gestión:
• Modificación del avance de la meta “Fallar de fondo el 20 % de los expedientes de policía a cargo de las inspecciones de policía con corte a 31-12-2019" para primer trimestre. (Correo electrónico del 10/07/2020)
• Adicionar la meta “Diligenciar el 100% del formulario de indicadores sobre transparencia” (Radicado No. 20204000166683)
</t>
  </si>
  <si>
    <t>30 de septiembre de 2020</t>
  </si>
  <si>
    <t>23 de octubre de 2020</t>
  </si>
  <si>
    <t>Paratercer  trimestre de la vigencia 2020, el plan de gestión de la alcaldía local alcanzó un nivel de desempeño del 76%.</t>
  </si>
  <si>
    <t>29 de octubre de 2020</t>
  </si>
  <si>
    <r>
      <t xml:space="preserve">En atención a la solicitud de la Dirección para la Gestión Policiva, se ajusta la meta "Terminar XXX actuaciones administrativas en primera instancia"  lo cual genera una modificación al nivel de avance trimestral el cual quedó en </t>
    </r>
    <r>
      <rPr>
        <b/>
        <sz val="11"/>
        <color indexed="8"/>
        <rFont val="Garamond"/>
        <family val="1"/>
      </rPr>
      <t>75%</t>
    </r>
  </si>
  <si>
    <t>23 de noviembre de 2020</t>
  </si>
  <si>
    <r>
      <t xml:space="preserve">En atención a la solicitud realizada por la Dirección Administrativa a través de correo electrónico el 19 de noviembre, se ajusta la meta "Participar en el 100% de las actividades que sean convocadas por la Dirección Administrativa - Grupo gestión documental con el fin de que se apliquen correctamente los lineamiento de gestión documental en el proceso  o alcaldía local" pasando del 25% al 100% de desempeño en el trimestre. Así esta modifcación afecta el desempeño general del plan, pasando el cual pasa del 75% al </t>
    </r>
    <r>
      <rPr>
        <b/>
        <sz val="11"/>
        <color indexed="8"/>
        <rFont val="Garamond"/>
        <family val="1"/>
      </rPr>
      <t xml:space="preserve">80% </t>
    </r>
    <r>
      <rPr>
        <sz val="11"/>
        <color indexed="8"/>
        <rFont val="Garamond"/>
        <family val="1"/>
      </rPr>
      <t>de desempeño en el tercer trimestre.</t>
    </r>
  </si>
  <si>
    <t>PLAN ESTRATEGICO INSTITUCIONAL</t>
  </si>
  <si>
    <t>PROCESO</t>
  </si>
  <si>
    <t>PROGRAMADO EN LA VIGENCIA</t>
  </si>
  <si>
    <t>INDICADOR</t>
  </si>
  <si>
    <t>REPORTA CB0404</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</si>
  <si>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</si>
  <si>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</si>
  <si>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</si>
  <si>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</si>
  <si>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</si>
  <si>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</si>
  <si>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N° OE</t>
  </si>
  <si>
    <t>OBJETIVO ESTRATÉGICO</t>
  </si>
  <si>
    <t>META PLAN DE GESTION VIGENCIA</t>
  </si>
  <si>
    <t>PONDERACION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</si>
  <si>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</si>
  <si>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</si>
  <si>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</si>
  <si>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</si>
  <si>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</si>
  <si>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</si>
  <si>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</si>
  <si>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</si>
  <si>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</si>
  <si>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</si>
  <si>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</si>
  <si>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</si>
  <si>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</si>
  <si>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</si>
  <si>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</si>
  <si>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PROGRAMADO</t>
  </si>
  <si>
    <t>EJECUTADO</t>
  </si>
  <si>
    <t>RESULTADO DE LA MEDICION</t>
  </si>
  <si>
    <t>ANÁLISIS DE AVANCE</t>
  </si>
  <si>
    <t>MEDIO DE VERIFICACIÓN</t>
  </si>
  <si>
    <t>ANÁLISIS DE RESULTADO</t>
  </si>
  <si>
    <t>Asegurar el acceso de la ciudadanía a la información y oferta institucional</t>
  </si>
  <si>
    <t>Gestión Pública Territorial Local</t>
  </si>
  <si>
    <t>Establecer una (1) línea base de la participación (presencial y virtual) en los encuentros ciudadanos realizados durante el 2020 en la localidad</t>
  </si>
  <si>
    <t>GESTIÓN</t>
  </si>
  <si>
    <t>Línea base construida</t>
  </si>
  <si>
    <t>Pico de asistencia: Las personas que ingresaron a los Encuentros Ciudadanos a través de Facebook Live o la plataforma establecida según la metodología del Consejo de Planeación Local
Encuentros Ciudadanos presenciales: número de asistentes a los Encuentros Ciudadanos, registrados en las planillas de asistencia</t>
  </si>
  <si>
    <t>N/A</t>
  </si>
  <si>
    <t>SUMA</t>
  </si>
  <si>
    <t>Participantes en encuentros ciudadanos</t>
  </si>
  <si>
    <t>EFICACIA</t>
  </si>
  <si>
    <t>Reportes de participantes</t>
  </si>
  <si>
    <t>Grupo Planeación - Alcaldía Local</t>
  </si>
  <si>
    <t>Consulta en la carpeta de encuentros ciudadanos 2020 o entregables del contrato</t>
  </si>
  <si>
    <t>META NO  PROGRAMADA</t>
  </si>
  <si>
    <t>Según la verificación del promedio de asistencia de forma virtual a 16 eventos de Encuentros y pre encuentros cuidadnos del 2020 se identifica que la línea base corresponde a 75 habitantes por evento</t>
  </si>
  <si>
    <t xml:space="preserve">Consulta en la carpeta de encuentros ciudadanos 2020 o entregables del contrato
Cuadro adjunto de reporte de asistencia de los Encuentros ciudadanos adjunta Pdf.
</t>
  </si>
  <si>
    <t>Establecer una (1) línea base de la participación (presencial y virtual) en la rendicion de cuentas realizados durante el 2020 en la localidad</t>
  </si>
  <si>
    <t>Pico de asistencia: Las personas que ingresaron a la rendición de cuentas a través de Facebook Live o la plataforma establecida según la metodología del Consejo de Planeación Local</t>
  </si>
  <si>
    <t>Participantes en audiencia de rendición de cuentas</t>
  </si>
  <si>
    <t>Consulta en la carpeta de rendición de cuentas 2020 o entregables del contrato</t>
  </si>
  <si>
    <t xml:space="preserve">La Alcaldía Local de Teusaquillo realizó el proceso de Rendición De Cuentas el  30 de mayo de 2020 de manera virtual  a través de la herramienta FacebookLive de la Alcaldía Local, con el propósito que la comunidad se enterara de cómo se invirtieron los recursos durante la vigencia 2019, www.teusaquillo.gov.co/milo…/rendicion-cuentas-2019-0 Para este proceso se contó con un total de 94 participantes conectados a la audiencia.
</t>
  </si>
  <si>
    <t>Consulta en la carpeta de rendición de cuentas 2020 o entregables del contrato, MEMORIAS DEL PROCESO DE RENDICIÓN DE CUENTAS, SISTEMATIZACION DEL PROCESO RdC</t>
  </si>
  <si>
    <t>Integrar las herramientas de planeación, gestión y control, con enfoque de innovación, mejoramiento continuo, responsabilidad social, desarrollo integral del talento humano, articulación sectorial y transparencia.</t>
  </si>
  <si>
    <t>Ejecutar el 100% del plan de acción que se formule para la implementación de los presupuestos participativos.</t>
  </si>
  <si>
    <t>RETADORA (MEJORA)</t>
  </si>
  <si>
    <t xml:space="preserve">Porcentaje de cumplimiento del Plan de Acción para la implementación de los presupuestos participativos </t>
  </si>
  <si>
    <t>(número de actividades ejecutadas del plan de acción durante el periodo / número de acciones programadas)*100%</t>
  </si>
  <si>
    <t>N/D</t>
  </si>
  <si>
    <t>CONSTANTE</t>
  </si>
  <si>
    <t>Actividades ejecutadas</t>
  </si>
  <si>
    <t>Reporte enviado a la Subsecretaria de Gestión Local</t>
  </si>
  <si>
    <t xml:space="preserve">
La Alcaldía Local cumplió con el 100% de las actividades de presupuestos participativos:  1.Contratación de la Plataforma de votación para priorización de conceptos de líneas de gasto. 2.  Capacitación y divulgación sobre acceso y reglas de la plataforma, y la utilización del instrumento de votación.
</t>
  </si>
  <si>
    <t>Reporte Subssecretaría de Gestión Local</t>
  </si>
  <si>
    <t>En el trimestre III se adelantó el 100% de las acciones que dan cumplimiento a los procesos de participación ciudadana: 
1. Votaciones de los conceptos de gasto para la priorización de presupuestos participativos. 
2. Distribución de remanentes en el marco de las votaciones de los conceptos de gasto de presupuestos participativos. 
1. No se cuenta con un plan de acción elaborado para el desarrollo de los presupuestos participativos, Es importante precisar que de conformidad con la información recibida  no se cuenta con un plan de acción determinado específicamente para el desarrollo de los presupuestos participativos, sino que, dicho proceso es regulado por la Secretaría Distrital de Planeación y el Instituto Distrital de Participación y Acción Comunal con el acompañamiento de la Secretaría Distrital de Gobierno.
2. El proceso de presupuestos participativos se ha adelantado de conformidad con lo previsto en la Circular CONFIS 03 de 2020 y en la circular 029 de 2020.
3. Se realizaron las votaciones y priorizaciones sobre los conceptos de gasto elegibles para el 50% del presupuesto plurianual del próximo PDL.
4. Se realizó la reunión de distribución de remanentes con el Consejo de Planeación Local para la distribución de excedentes del proceso de votación y su asignación en los diferentes conceptos que superaron el umbral.</t>
  </si>
  <si>
    <t xml:space="preserve">Adopción del proceso de presupuestos participativos fase 2, convocatoria y priorización de iniciativas ciudadanos según directriz de Secretaria de Gobierno
• Asambleas sectoriales
• Acta final De acuerdo participativos
</t>
  </si>
  <si>
    <t xml:space="preserve">Reporte enviado a la Subsecretaria de Gestión Local
Se adjunta Actas, convocaría y acta fina de Acuerdo participativo PPF2 con matriz de priorizaciones. 
</t>
  </si>
  <si>
    <t xml:space="preserve">Porcentaje de cumplimiento físico acumulado del Plan de Desarrollo Local </t>
  </si>
  <si>
    <t>Porcentaje de avance acumulado en el cumplimiento físico del Plan de Desarrollo Local reportado en la MUSI.</t>
  </si>
  <si>
    <t>CRECIENTE</t>
  </si>
  <si>
    <t>Porcentaje</t>
  </si>
  <si>
    <t>Reporte MUSI</t>
  </si>
  <si>
    <t>Reporte MUSI, POR SDP</t>
  </si>
  <si>
    <t>A la fecha la Alcaldía Local de Teusaquillo no puede reportar avance de esta meta por cuanto no se ha realizado seguimiento por la Secretaria Distrital de Planeación, entidad a la que estamos sujetos a las fechas de seguimiento y directrices.</t>
  </si>
  <si>
    <t xml:space="preserve">Reporte MUSI, 
por SDP
</t>
  </si>
  <si>
    <t>La información queda pendiente de ser validada por MUSI de acuerdo al reporte oficial que genera la Sec. Planeación.</t>
  </si>
  <si>
    <t xml:space="preserve">Gestión Corporativa Institucional </t>
  </si>
  <si>
    <t>Comprometer mínimo el 20% a 30 de junio y el 92% a 31 de diciembre de 2020 del presupuesto de inversión directa disponible a la vigencia para el FDL</t>
  </si>
  <si>
    <t>Porcentaje de compromiso del presupuesto de inversión directa de la vigencia 2020</t>
  </si>
  <si>
    <t>(Valor de RP de inversión directa de la vigencia  / Valor total del presupuesto de inversión directa de la Vigencia)*100</t>
  </si>
  <si>
    <t>30 de junio: 18,68%
31 de diciembre: 91,94%</t>
  </si>
  <si>
    <t>compromisos 2020</t>
  </si>
  <si>
    <t>Reporte PREDIS</t>
  </si>
  <si>
    <t>FDL - Alcaldía Local</t>
  </si>
  <si>
    <t xml:space="preserve"> La apropiación disponible a junio 30 de 2020 es de $13.511.537.000 de lo cual se ha comprometido $1.900.679.705 correspondiente a un 14.07%, y se ha girado $1.117.038.917 correspondiente al 8.27% no se alcanzó la meta debido a que los procesos correspondientes a los proyectos de inversión se encuentran en la etapa de formulación</t>
  </si>
  <si>
    <t>La apropiación disponible a diciembre 30 de 2020 es de $14,404,920,940 de lo cual se finalizó la vigencia con compromiso acumulado de $14,072,938,752 correspondiente a un 97,70 %</t>
  </si>
  <si>
    <t>Reporte PREDIS y/o el que aplique</t>
  </si>
  <si>
    <t>Girar mínimo el 25% del presupuesto de inversión directa comprometido en la vigencia 2020</t>
  </si>
  <si>
    <t>Porcentaje de Giros de la Vigencia 2019</t>
  </si>
  <si>
    <t>(Valor de los giros de inversión directa de la vigencia  / Valor total del presupuesto de inversión directa de la vigencia)*100</t>
  </si>
  <si>
    <t>giros 2020</t>
  </si>
  <si>
    <t xml:space="preserve">La apropiación disponible a diciembre 30 de 2020 es de $14,404,920,940 de lo cual se finalizó la vigencia con compromiso acumulado de $14,072,938,752 correspondiente a un 97,70 %, Del valor comprometido se giró un total de $ 6,484,592,037 $correspondiente al 46,08% </t>
  </si>
  <si>
    <t>Girar mínimo el 45% del presupuesto comprometido constituido como obligaciones por pagar de la vigencia 2019 (inversión).</t>
  </si>
  <si>
    <t>Porcentaje de Giros de Obligaciones por Pagar 2019 y anteriores</t>
  </si>
  <si>
    <t>(Valor de los giros de obligaciones por pagar de la vigencia 2019  / Valor total de las obligaciones por pagar de la vigencia 2019)*100</t>
  </si>
  <si>
    <t>giros obligaciones por pagar 2019</t>
  </si>
  <si>
    <t>Del Obligaciones por pagar vigencia 2019 que finalizaron en la vigencia 2020 Valor de Apropiación  de $17439236077  se giró un total de $7233791652, lo cual constituye un  %41,48, No se logró cumplir la meta porque falto ejecución en contratos de malla vial y construcción de la nueva Sede, las cuales se vieron afectadas por larga suspensiones durante esta vigencia.</t>
  </si>
  <si>
    <t>Girar mínimo el 70% del presupuesto comprometido constituido como obligaciones por pagar de la vigencia 2018 y anteriores (inversión).</t>
  </si>
  <si>
    <t xml:space="preserve">Porcentaje de Giros de Obligaciones por Pagar </t>
  </si>
  <si>
    <t>(Valor de los giros de obligaciones por pagar de la vigencia 2018 y anteriores  / Valor total de las obligaciones por pagar de la vigencia 2018 y anteriores)*100</t>
  </si>
  <si>
    <t>giros obligaciones por pagar 2018 y  anteriores</t>
  </si>
  <si>
    <t>Del Obligaciones por pagar vigencia 2018 y anteriores y que finalizaron en la vigencia 2020 con un Valor de Apropiación  de $5,567,597,157  se giró un total de $2752830611, lo cual constituye un  %49,44, No se logró cumplir la meta porque falto ejecución en contratos de malla vial y construcción de la nueva Sede, las cuales se vieron afectadas por larga suspensiones durante esta vigencia.</t>
  </si>
  <si>
    <t>Ejecutar el 100%  de las actividades establecidas para las alcaldías locales, en materia de SIPSE local.</t>
  </si>
  <si>
    <t>Porcentaje de ejecución del SIPSE local</t>
  </si>
  <si>
    <t>Reporte a la Dirección de Gestión para el desarrollo local</t>
  </si>
  <si>
    <t>Profesional 222-24 del área administrativa - Alcaldía Local</t>
  </si>
  <si>
    <t>META  REPROGRAMADA</t>
  </si>
  <si>
    <t xml:space="preserve">La Alcaldia Local ejecutó el 100%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 Participar en los entrenamientos de la DGDL sobre las generalidades de SIPSE local
-Participar en los entrenamientos de la DGDL sobre el módulo de proyectos y banco de iniciativas ciudadanas de SIPSE local 
</t>
  </si>
  <si>
    <t xml:space="preserve">La Alcaldía Local ejecutó el 75% de las actividades establecidas para el trimestre en materia de SIPSE local, entre las cuales se encuentran:
-Reportar los requerimientos a los enlaces de la DGDL en relación al mejoramiento de la herramienta tecnológica.
-Normalización del cargue de información en el Módulo de Contratación y Módulo financiero de SIPSE local para la vigencia 2020, se está realizando el cargue de las solicitudes que se han realizado en la vigencia a fin de que todos los procesos queden en ejecución. 
- Participar en los entrenamientos de la DGDL sobre las generalidades de SIPSE local
-Participar en los entrenamientos de la DGDL sobre el módulo de proyectos y banco de iniciativas ciudadanas de SIPSE local
</t>
  </si>
  <si>
    <t xml:space="preserve">La Alcaldía Local ejecutó el 57,3% de las actividades establecidas para el trimestre en materia de SIPSE local, se encuentran:
-Reportar los requerimientos a los enlaces de la DGDL en relación al mejoramiento de la herramienta tecnológica.
-Normalización del cargue de información en el Módulo de Contratación y Módulo financiero de SIPSE local para la vigencia 2020, se está realizando el cargue de las solicitudes que se han realizado en la vigencia a fin de que todos los procesos queden en ejecución.
Pero en tema de capacitaciones la alcaldía participo en el 100% 
- Participar en los entrenamientos de la DGDL sobre las generalidades de SIPSE local
-Participar en los entrenamientos de la DGDL sobre el módulo de proyectos y banco de iniciativas ciudadanas de SIPSE local.
</t>
  </si>
  <si>
    <t>Ejecutar el 100% del plan de sostenibilidad contable, que se formule para la vigencia en concordancia con las condiciones contables de la alcaldía local.</t>
  </si>
  <si>
    <t>Porcentaje de avance acumulado en el cumplimiento del Plan de Sostenibilidad contable programado</t>
  </si>
  <si>
    <t>Reporte Contador Alcaldía Local</t>
  </si>
  <si>
    <t>Contador- Alcaldía Local</t>
  </si>
  <si>
    <t>REPORTE DEL PLAN DE SOSTENIBILIDAD CONTABLE 2020</t>
  </si>
  <si>
    <t xml:space="preserve">La Alcaldía Local reportó el plan de sostenibilidad contable a la Subsecretaría de Gestión Institucional.
Dentro del Plan de Sostenibilidad Contable 2020 y o Plan de Gestión realizado por el área contable, se presentaron y publicaron Estados Financieros hasta el mes de febrero del 2020 junto con la información de conciliaciones que fueron firmados y publicados en la página web de la localidad
. Se estableció dentro del plan como meta, la conciliación de la cartera, la cual es responsabilidad del área jurídica de la localidad, la entrega de toda la información tanto del cobro persuasivo como coactivo, de la que no se encuentra ningún avance hasta la fecha.
La demás información del plan de gestión contable para el segundo trimestre se encuentra en un 85%.
</t>
  </si>
  <si>
    <t>Reporte Subsecretaría de Gestión Institucional</t>
  </si>
  <si>
    <t xml:space="preserve">Se dio cumplimiento al Plan de Sostenibilidad Contable, realizando el registro de la información económica de la Alcaldía Local, generando los estados financieros, conciliaciones de almacén, multas, cobro persuasivo.
La Alcaldía Local envió la información correspondiente a 6 actividades en el periodo de corte.
Cabe resaltar que la información reportada por la Alcaldía es validada por parte de cada alcaldía y son ellos los responsables del cumplimiento en logros y objetivos de los compromisos adquiridos en su Plan de Sostenibilidad Contable
</t>
  </si>
  <si>
    <t>Reporte del Plan de Sostenibilidad Contable 2020 y evidencias digitales de la información contable</t>
  </si>
  <si>
    <t xml:space="preserve">Se registró en el aplicativo SICAPITAL los hechos económicos que afectaron los estados financieros de la alcaldía teniendo en cuenta, previamente las actividades descritas dentro del plan de sostenibilidad, como la realización de las conciliaciones respectivas entre las áreas involucradas </t>
  </si>
  <si>
    <t>Reporte del Plan de Sostenibilidad Contable 2020</t>
  </si>
  <si>
    <t>Diligenciar el 100% del formulario de indicadores sobre transparencia.</t>
  </si>
  <si>
    <t>Porcentaje de cumplimiento bateria de indicadores de transparencia</t>
  </si>
  <si>
    <t>( Cantidad de variables publicadas de la bateria de indicadores de transparencia de la vigencia/ Cantidad total de la batería de indicadores de transparencia en la vigencia) * 100</t>
  </si>
  <si>
    <t>Reporte Instrumento bateria de indicadores</t>
  </si>
  <si>
    <t>Fondo de Desarrollo Local</t>
  </si>
  <si>
    <t>Diligenciamiento del formulario de bateia de indicadores</t>
  </si>
  <si>
    <t>Se realizó reporte del 100% de la información solicitada por la OAP, para el registro de la batería de indicadores del índice de transparencia por Bogotá.</t>
  </si>
  <si>
    <t>Reporte Instrumento batería de indicadores</t>
  </si>
  <si>
    <t>Servicio de Atención a la Ciudadanía Alcaldías Locales</t>
  </si>
  <si>
    <t>Dar respuesta al 100% de los requerimientos ciudadanos asignados a la alcaldía local con corte a 31 de diciembre de 2019, según la información de seguimiento presentada por el proceso de servicio a la ciudadanía</t>
  </si>
  <si>
    <t>Respuesta a los requerimiento de los ciudadanos</t>
  </si>
  <si>
    <t>(No de respuestas efectuadas / No requerimientos instaurados antes del 31 de diciembre 2019)*100</t>
  </si>
  <si>
    <t>requerimientos ciudadanos 2019 y anteriores</t>
  </si>
  <si>
    <t xml:space="preserve">Reporte Aplicativo CRONOS </t>
  </si>
  <si>
    <t>Todos los grupos de la Alcaldía Local
Reporte: Grupo de SAC</t>
  </si>
  <si>
    <t>INFORME PROMOTOR-REPORTE SAC</t>
  </si>
  <si>
    <t>Durante el primer trimestre de la vigencia 2020 la Alcaldía Local dio respuesta a 21 Requerimientos ciudadanos  del año 2019 los cuales representan un nivel de avance del 36%</t>
  </si>
  <si>
    <t>Reporte de la DGP</t>
  </si>
  <si>
    <t>La Alcaldía Local de acuerdo con el reporte remitido ha dado respuesta a 67 requerimientos ciudadanos de los 114 programados para el trimestre, lo que representa un nivel de avance del 60% en el trimestre.</t>
  </si>
  <si>
    <t>Reporte SAC</t>
  </si>
  <si>
    <t>La Alcaldía Local de acuerdo con el reporte remitido dio  respuesta a  293 requerimientos ciudadanos de los 170  programados para el trimestre, lo que representa un nivel de avance del 100% en el trimestre.</t>
  </si>
  <si>
    <t>Informe Promotor-Reporte SAC-Nivel Central-SDG
Reporte Aplicativo CRONOS 
REPORTE DE SEGUIMIENTO EXCEL-POR PARTE DE LA ALCALDÍA</t>
  </si>
  <si>
    <t>Se realizó un avance total del 70,92% de la meta establecida en el plan de gestión respecto a la respuesta del total de requerimientos ciudadanos de la vigencia 2019, quedando un total de 66 requerimientos ciudadanos en trámite</t>
  </si>
  <si>
    <t xml:space="preserve">Informe Promotor-Reporte SAC-Nivel Central-SDG
Reporte Aplicativo CRONOS
</t>
  </si>
  <si>
    <t>Fortalecer la capacidad institucional y para el ejercicio de la función policiva por parte de las autoridades locales a cargo de la Secretaría Distrital de Gobierno</t>
  </si>
  <si>
    <t>Inspección Vigilancia y Control</t>
  </si>
  <si>
    <t>Realizar 50 acciones de control u operativos en materia de  actividad económica (en el mes de diciembre se deben realizar los operativos pólvora y artículos pirotécnicos)</t>
  </si>
  <si>
    <t>Acciones de control a las actuaciones de IVC control en materia actividad económica</t>
  </si>
  <si>
    <t>No Acciones de control a las actuaciones de IVC control en materia actividad económica (en el mes de diciembre se deben realizar los operativos pólvora y artículos pirotécnicos)</t>
  </si>
  <si>
    <t xml:space="preserve">acciones de control u operativos </t>
  </si>
  <si>
    <t>Reporte a la Dirección de Gestión Policiva</t>
  </si>
  <si>
    <t>Grupo de Gestión Policivo - Alcaldía local</t>
  </si>
  <si>
    <t xml:space="preserve">GET-IVC-F035 Acta de visita
GET-IVC-F032 Formato consolidación de la información de operativos
GDI-GPD-F029 Evidencia de reunión
</t>
  </si>
  <si>
    <t>SI</t>
  </si>
  <si>
    <t xml:space="preserve">Durante I trimestre se realizaron 10 acciones de control u operativos los cuales fueron: 
1. Acta de visita - col accedo sas  2. Acta visita outsorcing s.a. 
3. Acta visita - eurocol 4. Acta visita - suppla 5. Acta visita - cigarrería puerto 53. 
6. Acta visita – café parís vingt – six 
7. Acta visita – índigo arenas sas – amazona 
8. Acta visita – limonero 
9. Acta visita - restaurante rose 
10. Acta visita -spa 
</t>
  </si>
  <si>
    <t xml:space="preserve">Durante II trimestre se realizaron 15 acciones de control u operativos los cuales fueron: 
1. Acta de visita BUFALO CITY – 19/06/2020
2. Acta de visita CALABAZA – 19/06/2020
3. Acta de visita - LA CASA DE LAS MARGARITAS – 19/06/2020
4. Acta de visita MAC BROASTER – 19/06/2020
5. Acta de visita – BBI COLOMBIA SAS (TOSTAO) – 25/06/2020
6. Acta de visita – FAST MEAT DELIVERYCOMPANU SAS – 25/06/2020
7. Acta de visita – FRUVER 1 A SAS – 25/06/2020
8. Acta de visita – ESPECIALISTAS EN CARNES EL CORTE BOUTIQUE 2 – 25/06/2020
9. Acta de visita – TIENDA ARA GALERIAS – 25/06/2020
10. Acta de visita – LA VAQUERA DE LA 57 – 19/06/2020
11. Acta de visita – TIENDA D1 ACEVEDO TEJADA – 24/06/2020
12. Acta de visita – PANADERIA Y PASTELERIA LA TRIUNFADORA 25/06/2020
13. Acta de visita – OXXO PALMAS – 19/06/2020
14. Acta de visita – PANADERIA ESPECIAL – 17/06/2020
15. Acta de visita – DROGUERA CRUZ VERDE – 17/06/2020
</t>
  </si>
  <si>
    <t xml:space="preserve">Durante III trimestre se realizaron 15 acciones de control u operativos los cuales fueron: 
1. ACTA DE VISITA AGOSTO 9 DE 2020 – LILI MARK
2. ACTA DE VISITA AGOSTO 10 DE 2020 – TECNOLOGY COMPANY
3. ACTA DE VISITA AGOSTO 14 DE 2020 – GARAJE 2
4. ACTA DE VISITA AGOSTO 14 DE 2020 – GARAY LEGUIZAMON
5. ACTA DE VISITA AGOSTO 14 DE 2020 – MASCOTIZATE
6. ACTA DE VISITA AGOSTO 14 DE 2020 – PAN COMIDO GOURMET
7. ACTA DE VISITA AGOSTO 14 DE 2020 – PAN COMIDO
8. ACTA DE VISITA AGOSTO 14 DE 2020 – TOSTAO
9. ACTA DE VISITA SEPTIEMBRE 18 DE 2020 – CIGARRERIA LECOMBIE
10. ACTA DE VISITA SEPTIEMBRE 18 DE 2020 – CORREDOR CORTES
11. ACTA DE VISITA SEPTIEMBRE 18 DE 2020 – EASY MARKET
12. ACTA DE VISITA SEPTIEMBRE 18 DE 2020 – LA ANTIPATICA BURGER
13. ACTA DE VISITA SEPTIEMBRE 18 DE 2020 – LOREN
14. ACTA DE VISITA SEPTIEMBRE 18 DE 2020 – – MJE FOOD
15. ACTA DE VISITA SEPTIEMBRE 18 DE 2020 – TERRAZA BAR CAFE
</t>
  </si>
  <si>
    <t xml:space="preserve">Durante IV trimestre se realizaron 12 acciones de control u operativos los cuales fueron:
1. ACTA DE VISITA DEL 14-11-2020 APOYO A LA FERIA DEL HOGAR. 
2. ACTA DE VISITA DEL 15-11-2020 APOYO AL SECTOR CAMPESINO #PAPACHALENGE
3. ACTA DE VISITA DEL 19-11-2020 WARKETING, PANES Y MANJARES, TATTO MORBIDA
4. ACTA DE VISITA DEL 24-11-2020 CENTRO COMERCIAL GRAN ESTACION, ALMACEN ÉXITO GRAN ESTACION.
5. ACTA DE VISITA DEL 24-11-2020 ZONA HOTELERA CORFERIAS.
6. ACTA DE VISITA DEL 03-12-2020 ZONA HOTELERA CORFERIAS.
7. ACTA DE VISITA DEL 03-12-2020 ACOMPAÑAMIENTO COMECIO INFORMAL CALLE 53
8. ACTA DE VISITA DEL 12-12-2020 COLEGIO AMERICANO INSTITUCION DE EDUCACION PRIVADA.
9. ACTA DE VISITA DEL 14-12-2020 ACOMPAÑAMIENTO COMECIO INFORMAL CALLE 53
10. ACTA DE VISITA DEL 15-12-2020 ACOMPAÑAMIENTO COMECIO FORMAL CALLE 53
11. ACTA DE VISITA DEL 22-12-2020 JORNADA PEDAGOGICA EN ARTES DECORATIVO PIEDRA,BERDE COSMETICA PROFESIONAL, BONMARCO, ANDA, HOGAR HALLOWEN, D-KORA, CAMINA, TELEMURAL, MELINTES.
12. ACTA DE VISITA DEL 27-12-2020 JORNADA PEDAGOGICA EN ALMACEN CARMELILTA, SVT, ARTE CATOLICO, NAKARANTO, CHOPINAR, EXPRESION DE AMOR, ALHAJOS BISUTERIA, AURIL 53, AROMAS. 
13. ACTA DE VISITA DEL 27-12-2020 JORNADA PEDAGOGICA EN DISTRIBUCIONES ATARA, ARTE Y LASER, PIJAMAS BY NB, TELENZI CALZATURE, EL EMPORIO PIEDRERIA, ARISMA SA, AEROSOL DE AMERICA, MULTIENDADE PATCHHWARK, JEFFGR BERNZA. 
PIROTECNIA  10 OPERATIVOS 
1. CALLE 53 CON CRA 23 ACTA DE VISITA 07-12-20
2. CALLE 53 NO 16-38 DEL 08-12.20
3. CALLE 53 20-33 DEL 09-12-20
4. CALLE 53 NO 15-63 DEL 10-12-20
5. CRA 78ª-70-58 del 11-12-20
6. CARRERA 17 NO 53-15 DEL 12-12-20
7. CALLE 53 NO 14-73 DEL 13-12-20
8. CALLE 53 NO 16-55 DEL 16 -12-20
9. CALLE 53 NO 18ª-07 EL 24-12-20
10. CALLE 53NO 19-19 LOCAL 5 DEL 31-12-20.
</t>
  </si>
  <si>
    <t>Realizar 34 acciones de control u operativos en materia de  integridad del espacio publico.</t>
  </si>
  <si>
    <t>Acciones de control a las actuaciones de IVC control en materia de  integridad del espacio publico.</t>
  </si>
  <si>
    <t>No acciones realizadas de control en materia de  integridad del espacio publico.</t>
  </si>
  <si>
    <t>GET-IVC-F037 Formato técnico de visita y/o verificación - espacio público.</t>
  </si>
  <si>
    <t xml:space="preserve">Durante I trimestre se realizaron 2 acciones de control u operativos los cuales fueron: 
1. acta de visita enero 14 de 2020 – iglesia de los milagros 
2. acta de visita febrero 14 de 2020 – iglesia de los milagros
</t>
  </si>
  <si>
    <t xml:space="preserve">Durante II trimestre se realizaron 8 acciones de control u operativos los cuales fueron: 
1. Acta de visita RAFAEL NUÑEZ – 19/06/2020
2. Acta de visita RIO ARZOBISPO – 09/06/2020.
3. Acta de visita UNIVERSIDAD NACIONAL – 24/04/2020
4. Acta de visita IGLESIA DE LOS MILAGROS – 14/04/2020
5. Acta de visita IGLESIA DE LOS MILAGROS – 14/05/2020
6. Acta de visita IGLESIA DE LOS MILAGROS – 14/06/2020
7. Acta de visita CALLE 53 GALERIAS – 21/05/2020
8. Acta de visita CALLE 53 CARULLA – 07/05/2020
</t>
  </si>
  <si>
    <t xml:space="preserve">Durante III trimestre se realizaron 8 acciones de control u operativos los cuales fueron: 
1. ACTA DE VISITA SEPTIEMBRE 10 DE 2020 – PARKWAY
2. ACTA DE VISITA AGOSTO 21 DE 2020 – SIM GALERIAS
3. ACTA DE VISITA JULIO 17 DE 2020 – ARZOBISPO
4. ACTA DE VISITA 14 DE JULIO DE 2020 – IGLESIA DE LOS MILAGROS
5. ACTA DE VISITA 14 DE AGOSTO DE 2020 – IGLESIA DE LOS MILAGROS
6. ACTA DE VISITA SEPTIEMBRE 14 DE 2020 – IGLESIA DE LOS MILAGROS 
7. ACTA DE INFORME TECNICO 10 SEPTIEMBRE 2020 
8. ACTA INFORME TECNICO 21 DE SEPTIEMBRE 2020 </t>
  </si>
  <si>
    <t xml:space="preserve">Durante IV trimestre se realizaron 12 acciones de control u operativos los cuales fueron:
1. ACTA DE VISITA DEL 13-11-2020 CANAL RIO ARZOBISPO 
2. ACTA DE VISITA DEL 27-11-2020 SECTOR CAMPIN
3. ACTA DE VISITA DEL 18-11-2020 CANAL RIO ARZOBISPO 
4. ACTA DE VISITA DEL 24-11-2020 CALLE 53 VENDEDOR INFORMAL
5. ACTA DE VISITA DEL 04-12-2020 GALERIAS Y PARK WAY
6. ACTA DE VISITA DEL 05-12-2020 PARK WAY Y PLAZOLETA GRAN ESTACION
7. ACTA DE VISITA DEL 05-12-2020 CALLE 53 SECTOR GALERIAS 
8. ACTA DE VISITA DEL 06-12-2020 PARK WAY
9. ACTA DE VISITA DEL 10-12-2020 CALLE 53 SECTOR GALERIAS 
10. ACTA DE VISITA DEL 12-12-2020 CALLE 53 SECTOR GALERIAS 
11. ACTA DE VISITA DEL 15-12-2020 CALLE 53 SECTOR GALERIAS 
12.  ACTA DE VISITA DEL 15-12-2020 BARRIO ESMERALDA
</t>
  </si>
  <si>
    <t xml:space="preserve">GET-IVC-F037 Formato técnico de visita y/o verificación - espacio público. y/o GDI-GPD-F029 Evidencia de reunión
</t>
  </si>
  <si>
    <t>Realizar 38 acciones de control u operativos en materia de obras y urbanismo</t>
  </si>
  <si>
    <t>Acciones de control  en materia de obras y urbanismo</t>
  </si>
  <si>
    <t>No acciones realizadas de control  en materia de obras y urbanismo</t>
  </si>
  <si>
    <t xml:space="preserve">GET-IVC-F032 Formato consolidación de la información de operativos
GET-IVC-F034 Formato técnico de visita y/o verificación- control urbanístico
GDI-GPD-F029 Evidencia de reunión
</t>
  </si>
  <si>
    <t xml:space="preserve">Durante I trimestre se realizaron 6 acciones de control u operativos los cuales fueron:
1. Acta de visita - 20 de enero de 2020 
2. Acta visita - 5 de febrero de 2020 
3. Acta visita - 12 de febrero de 2020 
4. Acta visita – 24 de febrero de 2020 
5. Acta visita - 4 de marzo de 2020 
6. Acta visita – 5 de febrero de 2020 
</t>
  </si>
  <si>
    <t>La Alcaldía Local no reaizó operativos de esta categoría en el trimestre.</t>
  </si>
  <si>
    <t>Durante III trimestre se realizaron 8 acciones de control u operativos los cuales fueron: 
1. INFORME TECNICO 232 DE 2020 
2. INFORME TECNICO 236 DE 2020 
3. INFORME TECNICO 235 DE 2020 
4. INFORME TECNICO 224 DE 2020 
5. INFORME TECNICO 234 DE 2020 
6. INFORME TECNICO 233 DE 2020 
7. INFORME TECNICO 120 DE 2020 
8. INFORME TECNICO 129 DE 2020</t>
  </si>
  <si>
    <t xml:space="preserve">Durante IV trimestre se realizaron 16 acciones de control u operativos los cuales fueron: 
1. Acta 173 de 01-10-20 en la dirección KR 26 A 61 C 31.
2. Acta 195 del 01-10-20en la dirección KR 28 BIS 51 23
3. Acta 315 del 04-11-20 en la dirección CL 61 35 A 64 / 66
4. Acta 395 del 19-11-20 en la dirección KR 15 A Bis 58 A 12.
5. Acta 428 del 11-04-20 en la dirección KR 15 A Bis 58 A 12
6. Acta 376 del 11-10-20 en la dirección KR 21 39 A 73
7. Acta 390 del 19-11-20 en la dirección CL 58 14 A 54.
8. Acta 391 del 19-11-20 en la dirección KR 14 58 A 37 y/o KR 14 A 58 A 36
9. Acta 458 del 09-12-20 en la dirección AK 28 39 41
10. Acta 474 del 30-12-20 en la dirección AV CARACAS 54 77
11. Acta 475 del 17-12-20 en la dirección KR 27 52 39 LOC 3 Y 4  
12. Acta 408 del 29-12-20 en loa dirección KR 27 52 39 LOC 3 Y 4
13. Acta 311 del 13 11-20 en la dirección diagonal 61 C BIS # 24-11
14. Acta 312 del 13-11-20 en la dirección CL 48 # 17-32
15. Acta 382 del 24-11-20 en la dirección  CL 48 # 17-32 
16. Acta 382 del 24-11-20 en la dirección CL 44 A # 59 – 24
</t>
  </si>
  <si>
    <t xml:space="preserve">GET-IVC-F032 Formato consolidación de la información de operativos
GET-IVC-F034 Formato técnico de visita y/o verificación- control urbanístico
GDI-GPD-F029 Evidencia de reunión
</t>
  </si>
  <si>
    <t>Impulsar procesalmente (avocar, rechazar, enviar al competente), el 22% de los expedientes de policía a cargo de las inspecciones de policía, con corte a 31 de diciembre de 2019</t>
  </si>
  <si>
    <t xml:space="preserve">Porcentaje de expedientes de policía con impulso procesal </t>
  </si>
  <si>
    <t>(No de expedientes con impulso procesal durante el trimestre  / expedientes procesales allegados a 31 de diciembre de 2019)x 100</t>
  </si>
  <si>
    <t>impulsos procesales</t>
  </si>
  <si>
    <t>Aplicativo Relacionado</t>
  </si>
  <si>
    <t>La Alcaldía Local impulso procesalmente a 2.046 expedientes allegados a 31 de diciembre de 2019.</t>
  </si>
  <si>
    <t>La Alcaldía Local impulso procesalmente a 2,089 expedientes allegados a 31 de diciembre de 2019 de los 3, 083 programados en el trimestre.</t>
  </si>
  <si>
    <t>Reporte Dirección para la Gestión Policiva</t>
  </si>
  <si>
    <t>Total de expedientes con corte a 31 de diciembre de 2019 en las Inspecciones de Policía de Teusaquillo (13 A, 13 B, 13 C y 13 D), es de 6555. Los expedientes impulsados en el cuarto trimestre de 2020, por parte de las Inspecciones (13 A, 13 B, 13 C Y 13 D) fue de 731 Obteniendo un resultado de cumplimiento de la meta propuesta para el cuarto trimestre de 2020 del 39.94%.</t>
  </si>
  <si>
    <t xml:space="preserve">Reporte
Aplicativo Relacionado y Tabla Excel relación
</t>
  </si>
  <si>
    <t xml:space="preserve"> </t>
  </si>
  <si>
    <t>Fallar de fondo el 17 %  de los expedientes de policía a cargo de las inspecciones de policía con corte a 31-12-2019</t>
  </si>
  <si>
    <t>Porcentaje de expedientes de policía con fallo de fondo</t>
  </si>
  <si>
    <t>(No de fallos realizados  durante el trimestre/ expedientes procesales allegados a 31 de diciembre de 2019)*100</t>
  </si>
  <si>
    <t xml:space="preserve">Fallos de fondo </t>
  </si>
  <si>
    <t>La Alcaldía Local no falló de fondo ninguno de los expedientes de policía a cargo de las inspecciones de policía con corte a 1-12-2019 programados para el trimestre.</t>
  </si>
  <si>
    <t>INFORME DGP</t>
  </si>
  <si>
    <t>La Alcaldía Local falló de fondo en el trimestre 191 expedientes  de los 833 programados.</t>
  </si>
  <si>
    <t>La Alcaldía Local  falló de fondo en el trimestre 192  expedientes  de los 583 programados.</t>
  </si>
  <si>
    <t>4.61%</t>
  </si>
  <si>
    <t xml:space="preserve">Dando alcance al plan de gestión, nos permitimos informar que el total de expedientes a los cuales se emitió fallo en el cuarto trimestre de 2020, en las Inspecciones de Policía de Teusaquillo (13 A, 13 B, 13 C y 13 D) fue de 134. Obteniendo resultado de cumplimiento de meta propuesta para 4 trimestre del 4.61% </t>
  </si>
  <si>
    <t>Terminar (archivar), 216 actuaciones administrativas activas</t>
  </si>
  <si>
    <t>Actuaciones administrativas terminadas</t>
  </si>
  <si>
    <t>No actuaciones administrativas (archivadas) terminadas durante el trimestre</t>
  </si>
  <si>
    <t>La Alcaldía Local  termino en el trimestre una  actuaciones administrativas</t>
  </si>
  <si>
    <t>NO SE REALIZARON ARCHIVOS DE ACTUACIONES ADMINISTRATIVAS Lo anterior debido a la suspensión de términos procesales durante este trimestre de las actuaciones administrativas conforme a las siguientes normas: Decreto Distrital No. 087 del 16 de marzo de 2020, Decreto Distrital No. 093 del 25 de marzo de 2020, Decreto Distrital No. 108 de 2020, Decreto Distrital 121 de 2020, Decreto Distrital No. 126 del 10 de mayo de 2020, Decreto Distrital 131 del 31 de mayo de 2020</t>
  </si>
  <si>
    <t>La Alcaldía Local terminó en el trimestre 1 actuación  administrativas activas.</t>
  </si>
  <si>
    <t>Se terminaron 218 actuaciones administrativas activas.</t>
  </si>
  <si>
    <t xml:space="preserve">
Reporte
Aplicativo Relacionado
</t>
  </si>
  <si>
    <t>Terminar 143  actuaciones administrativas  en primera instancia</t>
  </si>
  <si>
    <t>Actuaciones administrativas terminadas por agotamiento de la via gubernativa</t>
  </si>
  <si>
    <t>No de actuaciones administrativas terminadas   en primera instancia</t>
  </si>
  <si>
    <t>Actuaciones administrativas terminadas en primera instancia</t>
  </si>
  <si>
    <t>La Alcaldía Local Terminó en el trimestre 8 actuaciones administrativas en primera instancia.</t>
  </si>
  <si>
    <t>Se terminaron 152 actuaciones administrativas en primera instancia.</t>
  </si>
  <si>
    <t>Subtotal metas alcaldías locales</t>
  </si>
  <si>
    <t>Integrar las herramientas de planeación, gestión y control, con enfoque de innovación, mejoramiento continuo, responsabilidad social, desarrollo integral del talento humano y transparencia</t>
  </si>
  <si>
    <t>Implementación del Modelo Integrado de Planeación y Gestión</t>
  </si>
  <si>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</si>
  <si>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</si>
  <si>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</si>
  <si>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</si>
  <si>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</si>
  <si>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</si>
  <si>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</si>
  <si>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</si>
  <si>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La Alcaldía Local cumplió con el 100% de los criterios ambientales evaluados durante el trimestre: Rally Digital, Reporte consumo de papel, Participación eventos ambientales y huella ecológica de conformidad con el reporte remitido por la Oficina Asesora de Planeación.
</t>
  </si>
  <si>
    <t xml:space="preserve">La Alcaldía Local de Teusaquillo – Área PIGA cumplió con los lineamientos establecidos en la meta transversal establecida por Secretaria de Gobierno teniendo como criterios de calificación la participación y asistencia del personal de planta y contratista en los siguientes ítems:
*Capacitaciones a nivel de: 1). política ambiental 2). Eficiencia de la energía y cambio climático. 3). Movilidad sostenible.
*Reporte de consumo de papel: año 2020. 
Obteniendo una calificación de 80/100, para el año 2020. 
</t>
  </si>
  <si>
    <t xml:space="preserve">
Listas de chequeo al cumplimiento de criterios ambientales remitidos por la OAP
</t>
  </si>
  <si>
    <t xml:space="preserve">Participar en el 100% de las actividades que sean convocadas por la Dirección Administrativa - Grupo gestión documental con el fin de que se apliquen correctamente los lineamiento de gestión documental en el proceso  o alcaldía local </t>
  </si>
  <si>
    <t>Nivel de participación en actividades de gestión documental</t>
  </si>
  <si>
    <t>(# participaciones en actividades de gestión documental/ # de actividades de gestión documental programadas)*100</t>
  </si>
  <si>
    <t>Participación en actividades</t>
  </si>
  <si>
    <t>Archivo de gestión Dirección administrativa- Grupo gestión documental</t>
  </si>
  <si>
    <t>Dirección administrativa- Grupo gestión documental</t>
  </si>
  <si>
    <t>Evidencias de reunión por proceso o localidad</t>
  </si>
  <si>
    <t xml:space="preserve">
La Alcaldía Local participó de las siguientes actividades convocadas por la Dirección Administrativa: Capacitación FUID Fecha: 20/05/2020,  Capacitación Hoja de Control Fecha: 24/06/2020, mesas de trabajo Fecha: 1 y 8/06/2020 y Asistencias Técnicas para la implementación y ajustes de las TRD.</t>
  </si>
  <si>
    <t>Reporte Dirección Administrativa</t>
  </si>
  <si>
    <t>La Alcaldía Local participó las actividades convocadas por la Dirección Administrativa.</t>
  </si>
  <si>
    <t xml:space="preserve">TEAMS: https://teams.microsoft.com/l/meetup-join/19%3ameeting_ZDNjYWQyMjgtZjczNy00OTNiLTk3MzUtOGZmYTk1NDNjOWQz%40thread.v2/0?context=%7b%22Tid%22%3a%2214de155f-e192-44da-994d-1913d8658372%22%2c%22Oid%22%3a%225bb99e97-b067-4273-af94-00bd8f8c7f7a%22%7d
(pantallazo)
Reporte Dirección administrativa
</t>
  </si>
  <si>
    <t xml:space="preserve">La alcaldía Local de Teusaquillo participo de las siguientes capacitaciones programadas por la Dirección Administrativa:
1. Mesa de trabajo actualización de matrices de riesgos de Gestión y de corrupción. 
Fecha: 10-DIC-2020
2. Asistencia técnica revisión TRD 
Fecha:17-DIC-2020
3.Mesa de trabajo Referentes Documentales. Fecha: 18-DIC-2020
4. Capacitación Administración de los archivos de Gestión. Fecha: 21-DIC-2020
</t>
  </si>
  <si>
    <t xml:space="preserve">Evidencias de reunión por proceso o localidad
1. https://teams.microsoft.com/meetingOptions/?organizerId=04e06cd5-0d09-4f42-be96-c6f5adfa5da4&amp;tenantId=14de155f-e192-44da-994d-1913d8658372&amp;threadId=19_meeting_NTMxMjZiMDgtMDhhZS00NjQyLThmYmEtM2U3NzJlMGM4ZDQw@thread.v2&amp;messageId=0&amp;language=es-ES
2.     https://web.microsoftstream.com/video/e9fd9ad7-7404-48b1-81ee-1d480203238e
3.
https://teams.microsoft.com/meetingOptions/?organizerId=14f54c4d-d420-42b7-b0c6-a9d43d6d5b4f&amp;tenantId=14de155f-e192-44da-994d-1913d8658372&amp;threadId=19_meeting_NjZlYzMxYWEtZWJmNS00YzAzLTkzZWUtNTc3MzBjYzM0ZGM0@thread.v2&amp;messageId=0&amp;language=es-ES
4.
https://teams.microsoft.com/meetingOptions/?organizerId=14f54c4d-d420-42b7-b0c6-a9d43d6d5b4f&amp;tenantId=14de155f-e192-44da-994d-1913d8658372&amp;threadId=19_meeting_YjdkNzVhNTUtZjUwZi00NTg1LWE1NDYtMWZmNzMxNjc5ZTg1@thread.v2&amp;messageId=0&amp;language=es-ES
</t>
  </si>
  <si>
    <t>Según el reporte enviado desde la Dirección Administrativa la Alcaldía asistió a 3 actividades con un cumplimiento del  100%.</t>
  </si>
  <si>
    <t>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t>
  </si>
  <si>
    <t>Caracterización de levantada</t>
  </si>
  <si>
    <t>#de caracterizaciones levantada</t>
  </si>
  <si>
    <t>Caracterizaciones</t>
  </si>
  <si>
    <t>Publicación intranet institucional</t>
  </si>
  <si>
    <t>Revisión publicación intranet</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</si>
  <si>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t>
  </si>
  <si>
    <t>Registrar una (1) buena práctica/idea innovadora de acuerdo con la metodología dada por la OAP con  fin de validar su potencialidad de implementación en los demás procesos de la entidad</t>
  </si>
  <si>
    <t>Registro de buena práctica/idea innovadora</t>
  </si>
  <si>
    <t>buenas prácticas registradas</t>
  </si>
  <si>
    <t>Practicas registradas</t>
  </si>
  <si>
    <t>Base de datos Ágora</t>
  </si>
  <si>
    <t>Reportes ÁGORA</t>
  </si>
  <si>
    <t>Se realizó el reporte de Buena Práctica identificado al interior de la alcaldía, la cual se desarrolló en las cuatro inspecciones de policía, la cual es la virtualización de audiencias públicas, Con el advenimiento de la Pandemia del COVID 19, y ante los riesgos que ésta generó se evidenció que el acceso a la Justicia Policiva debía reconfigurarse de tal suerte que jurídicamente se mantuviera su estructura, pero que en su desarrollo se potencializara el uso de nuevas tecnologías que permitieran a su vez mayor seguridad sanitaria en los ciudadanos intervinientes, así como en los funcionarios y su familia, al igual que mayor transparencia y celeridad adecuada en los procesos, lo anterior desarrollara la virtualización del proceso verbal abreviado en sus diferentes etapas desde el auto que avoca conocimiento, la citación sin necesidad que los intervinientes tengan correo electrónico y  las audiencias hasta la decisión final, para lograr esta buena práctica contó con el apoyo de la Alcaldía Local de Teusaquillo, así como con el equipo de la Dirección de Tecnologías de la Secretaría Distrital de Gobierno.</t>
  </si>
  <si>
    <t xml:space="preserve">Reporte AGORA Y EVIDENCIAS VIRTUALES DE REPORTE
</t>
  </si>
  <si>
    <t>Mantener el 100% de las acciones de mejora asignadas al proceso/Alcaldía con relación a planes de mejoramiento interno documentadas y vigentes</t>
  </si>
  <si>
    <t>Acciones correctivas documentadas y vigentes</t>
  </si>
  <si>
    <t>Planes de mejora</t>
  </si>
  <si>
    <t>MIMEC - SIG</t>
  </si>
  <si>
    <t>Reportes MIMEC - SIG remitidos por la OAP</t>
  </si>
  <si>
    <t>La Alcaldía Local mantuvo al 0% las acciones correctivas documentadas y vigentes en el trimestre reportadas en el MIMEC</t>
  </si>
  <si>
    <t>Aplicativo MIMEC</t>
  </si>
  <si>
    <t>La Alcaldía Local de los dos(2) planes abiertos tiene seis (6) acciones documentadas y sin vencer en el aplicativo  a 30 de junio de 2020.</t>
  </si>
  <si>
    <t>Reporte MIMEC</t>
  </si>
  <si>
    <t xml:space="preserve">La Alcaldía Local de los tres (3) planes abiertos tiene diez (10) acciones documentadas y sin vencer en el aplicativo y una (1) abierta vencida  a 30 de septiembre de 2020.
</t>
  </si>
  <si>
    <t>La Alcaldía Local de los cinco (5) planes abiertos que tienen en total diez (10) acciones, y de las cuales (9) se encuentran documentadas, y fueron enviadas a la OCI para su respectivo cierre y vencida en el aplicativo  una (1) abierta sin formular.</t>
  </si>
  <si>
    <t xml:space="preserve">
Reportes MIMEC - SIG remitidos por la OAP
</t>
  </si>
  <si>
    <t xml:space="preserve">La Alcaldía Local de los cinco (5) planes abiertos tiene siete  (7) acciones abiertas sin vencer en el aplicativo según reporte del aplicativo MIMEC.
</t>
  </si>
  <si>
    <t>Mantener el 100% de la información de las páginas Web actualizada de acuerdo a lo establecido en la ley 1712 de 2014</t>
  </si>
  <si>
    <t>Porcentaje de cumplimiento publicación de información</t>
  </si>
  <si>
    <t>(# de requisitos de la ley 1712 de 2014 de publicación de la información cumplidos en la página web/# total de requisitos de la ley 1712 de 2014 de publicación de la información)*100</t>
  </si>
  <si>
    <t>Requisitos cumplidos</t>
  </si>
  <si>
    <t>Página Web Localidad</t>
  </si>
  <si>
    <t>Revisión página Web de la alcaldía</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</si>
  <si>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110 lo que representa un nivel de cumplimiento trimestral del 96%</t>
  </si>
  <si>
    <t>Reporte Oficina Asesora de Comunicaconess</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</si>
  <si>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104 lo que representa un nivel de cumplimiento trimestral del 90%</t>
  </si>
  <si>
    <t>Revisión página Web de la alcaldía Y MATRIZ DE CUMPLIMIENTO</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</si>
  <si>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109 lo que representa un nivel de cumplimiento trimestral del 95%</t>
  </si>
  <si>
    <t>De los 115 criterios evaluados en la actualización de la página web de conformidad con lo definido en la Ley 1712 de 2014 "Por medio de la cual se crea la Ley de Transparencia y del Derecho de Acceso a la Información Pública Nacional y se dictan otras disposiciones" cumple con 108 lo que representa un nivel de cumplimiento trimestral del 94% según radicado  20211400005233.</t>
  </si>
  <si>
    <t>Subtotal metas transversales</t>
  </si>
  <si>
    <t>CUMPLIMIENTO  TRIMESTRE I</t>
  </si>
  <si>
    <t>CUMPLIMIENTO SEGUNDO TRIMESTRE</t>
  </si>
  <si>
    <t>CUMPLIMIENO III TRIMESTRE</t>
  </si>
  <si>
    <t>IV TRIMESTRE</t>
  </si>
  <si>
    <t>TOTAL PLAN DE GESTIÓN</t>
  </si>
  <si>
    <t xml:space="preserve">Método de elaboración </t>
  </si>
  <si>
    <t>Aprobó</t>
  </si>
  <si>
    <t xml:space="preserve">Se elaboró mediante  mesas de trabajo realizadas para la construcción de los planes de gestión de la alcaldía local, entre profesionales todas las alcaldías locales, la subsecretaría de gestión institucional, subsecretaría de gestión local, las direcciones para la gestión policiva y de gestión para el desarrollo local, y de la oficina asesora de planeación, </t>
  </si>
  <si>
    <r>
      <t xml:space="preserve">Para el primer trimestre de la vigencia 2020, el plan de gestión de la alcaldía local alcanzó un nivel de desempeño del </t>
    </r>
    <r>
      <rPr>
        <b/>
        <sz val="11"/>
        <color indexed="8"/>
        <rFont val="Garamond"/>
        <family val="1"/>
      </rPr>
      <t>45%</t>
    </r>
    <r>
      <rPr>
        <sz val="11"/>
        <color indexed="8"/>
        <rFont val="Garamond"/>
        <family val="1"/>
      </rPr>
      <t>. 
Durante el periodo, el plan de gestión tuvo las modificaciones que se detallan a continuación:
i) Teniendo en cuenta la solicitud realizada por la Dirección para la Gestión del Desarrollo Local –DGDL en el marco de las acciones que ha tomado el distrito para atender el aislamiento preventivo por la emergencia causada por el COVID- 19 se eliminó la meta “Adelantar el 100% de los procesos contractuales de malla vial y parques de la vigencia 2020, utilizando los pliegos tipo” programada para la vigencia.
ii) Conforme a la Solicitud de la Dirección para la Gestión Policiva-DGP se reprograma la meta “Impulsar procesalmente (avocar, rechazar, enviar al competente, fallar), el 20% de los expedientes de policía a cargo de las inspecciones de policía, con corte a 31 de diciembre de 2019” para segundo, tercer y cuarto trimestre de la vigencia.
iii) En atención a las solicitudes realizadas por los alcaldes locales y promotores de mejora se reprogramaron las metas a) Ejecutar el 100% del plan de sostenibilidad contable, que se formule para la vigencia en concordancia con las condiciones contables de la alcaldía local y b) Mantener el 100% de la información de las páginas Web actualizada de acuerdo a lo establecido en la ley 1712 de 2014 para segundo, tercer y cuarto trimestre de la vigencia 2020.</t>
    </r>
  </si>
  <si>
    <r>
      <t>Lograr el</t>
    </r>
    <r>
      <rPr>
        <sz val="11"/>
        <rFont val="Garamond"/>
        <family val="1"/>
      </rPr>
      <t> 70</t>
    </r>
    <r>
      <rPr>
        <sz val="11"/>
        <color indexed="8"/>
        <rFont val="Garamond"/>
        <family val="1"/>
      </rPr>
      <t>% de cumplimiento físico acumulado del plan de desarrollo local.</t>
    </r>
  </si>
  <si>
    <r>
      <rPr>
        <sz val="11"/>
        <rFont val="Garamond"/>
        <family val="1"/>
      </rPr>
      <t>JOSÉ RAFAEL VECINO OLIVEROS
Alcalde Local de Teusaquillo</t>
    </r>
    <r>
      <rPr>
        <sz val="11"/>
        <color indexed="8"/>
        <rFont val="Garamond"/>
        <family val="1"/>
      </rPr>
      <t xml:space="preserve">
</t>
    </r>
    <r>
      <rPr>
        <b/>
        <sz val="11"/>
        <color indexed="8"/>
        <rFont val="Garamond"/>
        <family val="1"/>
      </rPr>
      <t>Aprobado mediante caso HOLA N° 90773</t>
    </r>
  </si>
  <si>
    <t>En atención al desarrollo de las mesas técnicas de revisión de avances y desempeños de metas realizadas entre: alcaldías locales - Subsecretaría de Gestión Local, alcaldías locales – Dirección para la Gestión Policiva y, en el marco de las solicitudes remitidas por la Subsecretaría de Gestión Institucional y el líder del equipo Políticas Públicas y Gestión del Conocimiento se realizan por solicitud y aprobación de los líderes de proceso se modifican las metas:
• Lograr el 70% de cumplimiento físico acumulado del plan de desarrollo local.
• Girar mínimo el 45% del presupuesto comprometido constituido como obligaciones por pagar de la vigencia 2019 (inversión).
* Realizar 34 acciones de control u operativos en materia de  integridad del espacio publico.
*Realizar 38 acciones de control u operativos en materia de obras y urbanismo.
• Impulsar procesalmente (avocar, rechazar, enviar al competente), el 22% de los expedientes de policía a cargo de las inspecciones de policía, con corte a 31 de diciembre de 2019
• Fallar de fondo el 17 %  de los expedientes de policía a cargo de las inspecciones de policía con corte a 31-12-2019.
• Terminar (archivar), 216 actuaciones administrativas activas
• Terminar 143  actuaciones administrativas  en primera instancia
• Diligenciar el 100% del formulario de indicadores sobre transparencia. Dejando la programación total a cuarto trimestre
•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Dejando la programación total a iv trimestre.</t>
  </si>
  <si>
    <t>1 de febrero de 2021</t>
  </si>
  <si>
    <t>Reporte del cuarto trimestre de 2020</t>
  </si>
  <si>
    <t>Se cumple con la meta programada</t>
  </si>
  <si>
    <t>Meta no se reporta hasta no contar con el reporte final de la Secretaría Distrital de Planeación</t>
  </si>
  <si>
    <t>de lo programado se cumple con el 92,18%</t>
  </si>
  <si>
    <t>de lo programado se cumple con el 70,638%</t>
  </si>
  <si>
    <t>Se cumple en el 2do y 4to trimestre las actividades establecideas</t>
  </si>
  <si>
    <t>se cumple en un 70,92% la meta establecida</t>
  </si>
  <si>
    <t>De 50 operativos programados para la vigencia, la alcaldia realizó uno adicianal en el 4to trimestre para un total de 51.</t>
  </si>
  <si>
    <t>De 34 operativos programados para la vigencia, la alcaldia realizó 30, es decir el 88% de lo programado para la vigencia</t>
  </si>
  <si>
    <t>De 38 operativos programados para la vigencia, la alcaldia realizó 30, es decir el 78,94%% de lo programado para la vigencia</t>
  </si>
  <si>
    <t>se cumplio la meta por encima de lo previsto. El mayor volumen se dio en el 4to trimestre</t>
  </si>
  <si>
    <t>De 216 actuaciones programadas se cumplio solo con 88%, es decir se terminaron (archivaron)n 191 expedientes. Y esta numero se logró en el 4to trimestre de 2020</t>
  </si>
  <si>
    <t>Se terminaron 154 actuaciones administrativas en primera instancia.</t>
  </si>
  <si>
    <t>de 143 expedientes programados para la vigecia se terminaron en primera instancia 148, es decir por enciama del 100.
de estos 148 se realizaron en el 4to trimestre</t>
  </si>
  <si>
    <t>Duratne los dos periodos evaluados se alcanzaron resultados por encima del 70%, es decir se logro la meta</t>
  </si>
  <si>
    <t>La alcaldia participó en todas las actividades convocadas por la direccion administrativa para el tema del manejo de gestión documental</t>
  </si>
  <si>
    <t>Se elaboró un documento de caracterización a partir de la construcción del ejercicio desarrollado por la Oficina de Atención a la Ciudadanía y en el marco de la metodología establecido por la Departamento Administrativo de la Función Pública, este se constituye como punto de partida para la identificación de grupos de valor particular para cada uno de los procesos que lleva a cabo la entidad </t>
  </si>
  <si>
    <t xml:space="preserve">Las evidencias se encuentran en carpeta de la oficina asesora de planeacion </t>
  </si>
  <si>
    <r>
      <t xml:space="preserve">1- (No. De acciones vencidas del plan de mejoramiento responsabilidad del proceso  </t>
    </r>
    <r>
      <rPr>
        <b/>
        <sz val="11"/>
        <color rgb="FF0070C0"/>
        <rFont val="Garamond"/>
        <family val="1"/>
      </rPr>
      <t>/</t>
    </r>
    <r>
      <rPr>
        <sz val="11"/>
        <color rgb="FF0070C0"/>
        <rFont val="Garamond"/>
        <family val="1"/>
      </rPr>
      <t xml:space="preserve"> N°  de acciones a gestionar bajo responsabilidad del proceso)*100</t>
    </r>
  </si>
  <si>
    <t>LA alcaldía tiene las acciones de los planes de mejora al dia, sin vencimiento</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</si>
</sst>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0_-;\-* #,##0_-;_-* &quot;-&quot;_-;_-@_-"/>
    <numFmt numFmtId="165" formatCode="_-* #,##0.00\ _€_-;\-* #,##0.00\ _€_-;_-* &quot;-&quot;??\ _€_-;_-@_-"/>
    <numFmt numFmtId="166" formatCode="* #,##0.00&quot;    &quot;;\-* #,##0.00&quot;    &quot;;* \-#&quot;    &quot;;@\ "/>
    <numFmt numFmtId="167" formatCode="_-* #,##0.0_-;\-* #,##0.0_-;_-* &quot;-&quot;_-;_-@_-"/>
    <numFmt numFmtId="168" formatCode="_-* #,##0_-;\-* #,##0_-;_-* \-_-;_-@_-"/>
    <numFmt numFmtId="169" formatCode="0.0"/>
    <numFmt numFmtId="170" formatCode="0.0%"/>
  </numFmts>
  <fonts count="14" x14ac:knownFonts="1">
    <font>
      <sz val="11"/>
      <color theme="1"/>
      <name val="Calibri"/>
      <family val="2"/>
      <scheme val="minor"/>
    </font>
    <font>
      <sz val="11"/>
      <color indexed="8"/>
      <name val="Garamond"/>
      <family val="1"/>
    </font>
    <font>
      <sz val="10"/>
      <name val="Arial"/>
      <family val="2"/>
    </font>
    <font>
      <b/>
      <sz val="11"/>
      <color indexed="8"/>
      <name val="Garamond"/>
      <family val="1"/>
    </font>
    <font>
      <sz val="11"/>
      <name val="Garamond"/>
      <family val="1"/>
    </font>
    <font>
      <sz val="11"/>
      <color theme="1"/>
      <name val="Calibri"/>
      <family val="2"/>
      <scheme val="minor"/>
    </font>
    <font>
      <sz val="11"/>
      <color rgb="FF000000"/>
      <name val="Calibri"/>
      <family val="2"/>
      <charset val="1"/>
    </font>
    <font>
      <sz val="11"/>
      <color theme="1"/>
      <name val="Garamond"/>
      <family val="1"/>
    </font>
    <font>
      <b/>
      <sz val="11"/>
      <color theme="1"/>
      <name val="Garamond"/>
      <family val="1"/>
    </font>
    <font>
      <sz val="11"/>
      <color rgb="FF0070C0"/>
      <name val="Garamond"/>
      <family val="1"/>
    </font>
    <font>
      <b/>
      <sz val="11"/>
      <color rgb="FF0070C0"/>
      <name val="Garamond"/>
      <family val="1"/>
    </font>
    <font>
      <sz val="11"/>
      <color rgb="FF000000"/>
      <name val="Garamond"/>
      <family val="1"/>
    </font>
    <font>
      <b/>
      <sz val="11"/>
      <name val="Garamond"/>
      <family val="1"/>
    </font>
    <font>
      <sz val="8"/>
      <name val="Calibri"/>
      <family val="2"/>
      <scheme val="minor"/>
    </font>
  </fonts>
  <fills count="16">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theme="0" tint="-0.249977111117893"/>
        <bgColor indexed="64"/>
      </patternFill>
    </fill>
    <fill>
      <patternFill patternType="solid">
        <fgColor theme="0"/>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FFFFFF"/>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theme="4" tint="0.39997558519241921"/>
        <bgColor indexed="64"/>
      </patternFill>
    </fill>
    <fill>
      <patternFill patternType="solid">
        <fgColor rgb="FFFFC000"/>
        <bgColor indexed="64"/>
      </patternFill>
    </fill>
    <fill>
      <patternFill patternType="solid">
        <fgColor rgb="FF00B050"/>
        <bgColor indexed="64"/>
      </patternFill>
    </fill>
  </fills>
  <borders count="4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diagonal/>
    </border>
    <border>
      <left/>
      <right style="medium">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s>
  <cellStyleXfs count="13">
    <xf numFmtId="0" fontId="0" fillId="0" borderId="0"/>
    <xf numFmtId="0" fontId="2" fillId="2" borderId="0" applyNumberFormat="0" applyBorder="0" applyAlignment="0" applyProtection="0"/>
    <xf numFmtId="168" fontId="6" fillId="0" borderId="0" applyBorder="0" applyProtection="0"/>
    <xf numFmtId="164" fontId="5" fillId="0" borderId="0" applyFont="0" applyFill="0" applyBorder="0" applyAlignment="0" applyProtection="0"/>
    <xf numFmtId="164" fontId="5" fillId="0" borderId="0" applyFont="0" applyFill="0" applyBorder="0" applyAlignment="0" applyProtection="0"/>
    <xf numFmtId="166" fontId="2" fillId="0" borderId="0" applyFill="0" applyBorder="0" applyAlignment="0" applyProtection="0"/>
    <xf numFmtId="165" fontId="5" fillId="0" borderId="0" applyFont="0" applyFill="0" applyBorder="0" applyAlignment="0" applyProtection="0"/>
    <xf numFmtId="0" fontId="2" fillId="0" borderId="0"/>
    <xf numFmtId="9" fontId="5"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Fill="0" applyBorder="0" applyAlignment="0" applyProtection="0"/>
  </cellStyleXfs>
  <cellXfs count="305">
    <xf numFmtId="0" fontId="0" fillId="0" borderId="0" xfId="0"/>
    <xf numFmtId="0" fontId="7" fillId="0" borderId="1" xfId="0" applyFont="1" applyBorder="1" applyAlignment="1">
      <alignment vertical="center" wrapText="1"/>
    </xf>
    <xf numFmtId="0" fontId="7" fillId="0" borderId="0" xfId="0" applyFont="1" applyAlignment="1">
      <alignment vertical="center" wrapText="1"/>
    </xf>
    <xf numFmtId="0" fontId="7" fillId="0" borderId="1" xfId="0" applyFont="1" applyBorder="1" applyAlignment="1">
      <alignment vertical="center"/>
    </xf>
    <xf numFmtId="9" fontId="8" fillId="5" borderId="1" xfId="0" applyNumberFormat="1" applyFont="1" applyFill="1" applyBorder="1" applyAlignment="1">
      <alignment vertical="center"/>
    </xf>
    <xf numFmtId="0" fontId="8" fillId="5" borderId="1" xfId="0" applyFont="1" applyFill="1" applyBorder="1" applyAlignment="1">
      <alignment vertical="center"/>
    </xf>
    <xf numFmtId="0" fontId="7" fillId="6" borderId="1" xfId="0" applyFont="1" applyFill="1" applyBorder="1" applyAlignment="1">
      <alignment vertical="center"/>
    </xf>
    <xf numFmtId="0" fontId="7" fillId="6" borderId="1" xfId="0" applyFont="1" applyFill="1" applyBorder="1" applyAlignment="1">
      <alignment vertical="center" wrapText="1"/>
    </xf>
    <xf numFmtId="0" fontId="7" fillId="6" borderId="6" xfId="0" applyFont="1" applyFill="1" applyBorder="1" applyAlignment="1">
      <alignment vertical="center"/>
    </xf>
    <xf numFmtId="0" fontId="7" fillId="6" borderId="6" xfId="0" applyFont="1" applyFill="1" applyBorder="1" applyAlignment="1">
      <alignment vertical="center" wrapText="1"/>
    </xf>
    <xf numFmtId="0" fontId="7" fillId="6" borderId="5" xfId="0" applyFont="1" applyFill="1" applyBorder="1" applyAlignment="1">
      <alignment vertical="center"/>
    </xf>
    <xf numFmtId="0" fontId="7" fillId="0" borderId="6" xfId="0" applyFont="1" applyBorder="1" applyAlignment="1">
      <alignment vertical="center" wrapText="1"/>
    </xf>
    <xf numFmtId="0" fontId="7" fillId="7" borderId="1" xfId="0" applyFont="1" applyFill="1" applyBorder="1" applyAlignment="1">
      <alignment vertical="center" wrapText="1"/>
    </xf>
    <xf numFmtId="0" fontId="7" fillId="0" borderId="2" xfId="0" applyFont="1" applyBorder="1" applyAlignment="1">
      <alignment vertical="center" wrapText="1"/>
    </xf>
    <xf numFmtId="0" fontId="7" fillId="0" borderId="7" xfId="0" applyFont="1" applyBorder="1" applyAlignment="1">
      <alignment vertical="center" wrapText="1"/>
    </xf>
    <xf numFmtId="0" fontId="7" fillId="8" borderId="2" xfId="0" applyFont="1" applyFill="1" applyBorder="1" applyAlignment="1">
      <alignment vertical="center" wrapText="1"/>
    </xf>
    <xf numFmtId="9" fontId="8" fillId="5" borderId="6" xfId="0" applyNumberFormat="1" applyFont="1" applyFill="1" applyBorder="1" applyAlignment="1">
      <alignment vertical="center"/>
    </xf>
    <xf numFmtId="0" fontId="7" fillId="0" borderId="2" xfId="0" applyFont="1" applyBorder="1" applyAlignment="1">
      <alignment vertical="center"/>
    </xf>
    <xf numFmtId="0" fontId="7" fillId="0" borderId="10" xfId="0" applyFont="1" applyBorder="1" applyAlignment="1">
      <alignment vertical="center"/>
    </xf>
    <xf numFmtId="0" fontId="7" fillId="0" borderId="2" xfId="0" applyFont="1" applyFill="1" applyBorder="1" applyAlignment="1">
      <alignment vertical="center"/>
    </xf>
    <xf numFmtId="0" fontId="7" fillId="0" borderId="0" xfId="0" applyFont="1" applyAlignment="1">
      <alignment horizontal="center" vertical="center"/>
    </xf>
    <xf numFmtId="0" fontId="7" fillId="10" borderId="1" xfId="0" applyFont="1" applyFill="1" applyBorder="1" applyAlignment="1">
      <alignment horizontal="center" vertical="center"/>
    </xf>
    <xf numFmtId="0" fontId="7" fillId="10" borderId="12" xfId="0" applyFont="1" applyFill="1" applyBorder="1" applyAlignment="1">
      <alignment horizontal="center" vertical="center"/>
    </xf>
    <xf numFmtId="0" fontId="7" fillId="10" borderId="1" xfId="0" applyFont="1" applyFill="1" applyBorder="1" applyAlignment="1">
      <alignment horizontal="center" vertical="center" wrapText="1"/>
    </xf>
    <xf numFmtId="10" fontId="7" fillId="10" borderId="1" xfId="0" applyNumberFormat="1" applyFont="1" applyFill="1" applyBorder="1" applyAlignment="1">
      <alignment horizontal="center" vertical="center"/>
    </xf>
    <xf numFmtId="0" fontId="7" fillId="10" borderId="5" xfId="0" applyFont="1" applyFill="1" applyBorder="1" applyAlignment="1">
      <alignment horizontal="center" vertical="center"/>
    </xf>
    <xf numFmtId="0" fontId="7" fillId="0" borderId="1" xfId="0" applyFont="1" applyFill="1" applyBorder="1" applyAlignment="1">
      <alignment vertical="center" wrapText="1"/>
    </xf>
    <xf numFmtId="0" fontId="7" fillId="0" borderId="7" xfId="0" applyFont="1" applyFill="1" applyBorder="1" applyAlignment="1">
      <alignment vertical="center" wrapText="1"/>
    </xf>
    <xf numFmtId="0" fontId="7" fillId="0" borderId="0" xfId="0" applyFont="1" applyAlignment="1">
      <alignment vertical="center"/>
    </xf>
    <xf numFmtId="0" fontId="7" fillId="0" borderId="0" xfId="0" applyFont="1" applyAlignment="1">
      <alignment horizontal="center" vertical="center" wrapText="1"/>
    </xf>
    <xf numFmtId="0" fontId="7" fillId="0" borderId="2"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9" fontId="7" fillId="0" borderId="7" xfId="0" applyNumberFormat="1" applyFont="1" applyFill="1" applyBorder="1" applyAlignment="1">
      <alignment horizontal="center" vertical="center"/>
    </xf>
    <xf numFmtId="9" fontId="4" fillId="0" borderId="1" xfId="0" applyNumberFormat="1"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3" xfId="0" applyFont="1" applyFill="1" applyBorder="1" applyAlignment="1">
      <alignment horizontal="center" vertical="center"/>
    </xf>
    <xf numFmtId="169" fontId="7" fillId="10" borderId="1" xfId="0" applyNumberFormat="1" applyFont="1" applyFill="1" applyBorder="1" applyAlignment="1">
      <alignment horizontal="center" vertical="center"/>
    </xf>
    <xf numFmtId="0" fontId="7" fillId="0" borderId="14" xfId="0" applyFont="1" applyBorder="1" applyAlignment="1">
      <alignment horizontal="center" vertical="center"/>
    </xf>
    <xf numFmtId="9" fontId="7" fillId="0" borderId="1" xfId="8" applyFont="1" applyFill="1" applyBorder="1" applyAlignment="1">
      <alignment horizontal="center" vertical="center" wrapText="1"/>
    </xf>
    <xf numFmtId="0" fontId="7" fillId="0" borderId="10" xfId="0" applyFont="1" applyBorder="1" applyAlignment="1">
      <alignment horizontal="center" vertical="center" wrapText="1"/>
    </xf>
    <xf numFmtId="0" fontId="7" fillId="10" borderId="15" xfId="0" applyFont="1" applyFill="1" applyBorder="1" applyAlignment="1">
      <alignment vertical="center"/>
    </xf>
    <xf numFmtId="0" fontId="7" fillId="10" borderId="0" xfId="0" applyFont="1" applyFill="1" applyBorder="1" applyAlignment="1">
      <alignment vertical="center"/>
    </xf>
    <xf numFmtId="0" fontId="7" fillId="10" borderId="16" xfId="0" applyFont="1" applyFill="1" applyBorder="1" applyAlignment="1">
      <alignment vertical="center"/>
    </xf>
    <xf numFmtId="9" fontId="8" fillId="10" borderId="1" xfId="8" applyFont="1" applyFill="1" applyBorder="1" applyAlignment="1">
      <alignment horizontal="center" vertical="center"/>
    </xf>
    <xf numFmtId="0" fontId="7" fillId="10" borderId="1" xfId="0" applyFont="1" applyFill="1" applyBorder="1" applyAlignment="1">
      <alignment vertical="center"/>
    </xf>
    <xf numFmtId="0" fontId="7" fillId="10" borderId="1" xfId="0" applyFont="1" applyFill="1" applyBorder="1" applyAlignment="1">
      <alignment vertical="center" wrapText="1"/>
    </xf>
    <xf numFmtId="0" fontId="7" fillId="10" borderId="2" xfId="0" applyFont="1" applyFill="1" applyBorder="1" applyAlignment="1">
      <alignment vertical="center"/>
    </xf>
    <xf numFmtId="0" fontId="7" fillId="10" borderId="7" xfId="0" applyFont="1" applyFill="1" applyBorder="1" applyAlignment="1">
      <alignment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vertical="center" wrapText="1"/>
    </xf>
    <xf numFmtId="0" fontId="7" fillId="10" borderId="0" xfId="0" applyFont="1" applyFill="1" applyAlignment="1">
      <alignment vertical="center" wrapText="1"/>
    </xf>
    <xf numFmtId="0" fontId="7" fillId="10" borderId="0" xfId="0" applyFont="1" applyFill="1" applyAlignment="1">
      <alignment vertical="center"/>
    </xf>
    <xf numFmtId="9" fontId="8" fillId="0" borderId="1" xfId="0" applyNumberFormat="1" applyFont="1" applyBorder="1" applyAlignment="1">
      <alignment horizontal="center" vertical="center" wrapText="1"/>
    </xf>
    <xf numFmtId="9" fontId="8" fillId="0" borderId="1" xfId="8" applyFont="1" applyBorder="1" applyAlignment="1">
      <alignment horizontal="center" vertical="center" wrapText="1"/>
    </xf>
    <xf numFmtId="9" fontId="8" fillId="0" borderId="1" xfId="8" applyFont="1" applyFill="1" applyBorder="1" applyAlignment="1">
      <alignment horizontal="center" vertical="center" wrapText="1"/>
    </xf>
    <xf numFmtId="9" fontId="8" fillId="0" borderId="6" xfId="8" applyFont="1" applyBorder="1" applyAlignment="1">
      <alignment horizontal="center" vertical="center" wrapText="1"/>
    </xf>
    <xf numFmtId="0" fontId="8" fillId="0" borderId="0" xfId="0" applyFont="1" applyAlignment="1">
      <alignment horizontal="center" vertical="center" wrapText="1"/>
    </xf>
    <xf numFmtId="0" fontId="8" fillId="0" borderId="1" xfId="0" applyFont="1" applyBorder="1" applyAlignment="1">
      <alignment horizontal="center" vertical="center" wrapText="1"/>
    </xf>
    <xf numFmtId="0" fontId="8" fillId="0"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9" fontId="7" fillId="0" borderId="1" xfId="8" applyNumberFormat="1" applyFont="1" applyBorder="1" applyAlignment="1">
      <alignment horizontal="center" vertical="center" wrapText="1"/>
    </xf>
    <xf numFmtId="0" fontId="7" fillId="0" borderId="1" xfId="0" applyFont="1" applyBorder="1" applyAlignment="1" applyProtection="1">
      <alignment horizontal="justify" vertical="center" wrapText="1"/>
      <protection locked="0"/>
    </xf>
    <xf numFmtId="0" fontId="7" fillId="0" borderId="7" xfId="0" applyFont="1" applyBorder="1" applyAlignment="1" applyProtection="1">
      <alignment horizontal="justify" vertical="center" wrapText="1"/>
      <protection locked="0"/>
    </xf>
    <xf numFmtId="0" fontId="7" fillId="10" borderId="1" xfId="0" applyFont="1" applyFill="1" applyBorder="1" applyAlignment="1" applyProtection="1">
      <alignment horizontal="justify" vertical="center" wrapText="1"/>
      <protection locked="0"/>
    </xf>
    <xf numFmtId="0" fontId="7" fillId="10" borderId="7" xfId="0" applyFont="1" applyFill="1" applyBorder="1" applyAlignment="1" applyProtection="1">
      <alignment horizontal="justify" vertical="center" wrapText="1"/>
      <protection locked="0"/>
    </xf>
    <xf numFmtId="0" fontId="9" fillId="0" borderId="1" xfId="8" applyNumberFormat="1" applyFont="1" applyBorder="1" applyAlignment="1">
      <alignment horizontal="center" vertical="center" wrapText="1"/>
    </xf>
    <xf numFmtId="9" fontId="9" fillId="0" borderId="1" xfId="8" applyFont="1" applyBorder="1" applyAlignment="1">
      <alignment horizontal="center" vertical="center" wrapText="1"/>
    </xf>
    <xf numFmtId="0" fontId="9" fillId="0" borderId="0" xfId="0" applyFont="1" applyAlignment="1">
      <alignment horizontal="center" vertical="center"/>
    </xf>
    <xf numFmtId="167" fontId="9" fillId="0" borderId="1" xfId="3" applyNumberFormat="1" applyFont="1" applyBorder="1" applyAlignment="1">
      <alignment horizontal="center" vertical="center" wrapText="1"/>
    </xf>
    <xf numFmtId="3" fontId="7" fillId="10" borderId="6" xfId="0" applyNumberFormat="1" applyFont="1" applyFill="1" applyBorder="1" applyAlignment="1">
      <alignment horizontal="center" vertical="center"/>
    </xf>
    <xf numFmtId="0" fontId="7" fillId="0" borderId="6" xfId="0" applyFont="1" applyBorder="1" applyAlignment="1">
      <alignment vertical="center"/>
    </xf>
    <xf numFmtId="3" fontId="7" fillId="0" borderId="6" xfId="0" applyNumberFormat="1" applyFont="1" applyBorder="1" applyAlignment="1">
      <alignment vertical="center"/>
    </xf>
    <xf numFmtId="0" fontId="7" fillId="0" borderId="11" xfId="0" applyFont="1" applyBorder="1" applyAlignment="1">
      <alignment horizontal="center" vertical="center"/>
    </xf>
    <xf numFmtId="1" fontId="7" fillId="0" borderId="7" xfId="8" applyNumberFormat="1" applyFont="1" applyFill="1" applyBorder="1" applyAlignment="1">
      <alignment horizontal="center" vertical="center"/>
    </xf>
    <xf numFmtId="0" fontId="8" fillId="12" borderId="2" xfId="0" applyFont="1" applyFill="1" applyBorder="1" applyAlignment="1">
      <alignment horizontal="center" vertical="center" wrapText="1"/>
    </xf>
    <xf numFmtId="0" fontId="8" fillId="12" borderId="1" xfId="0" applyFont="1" applyFill="1" applyBorder="1" applyAlignment="1">
      <alignment horizontal="center" vertical="center" wrapText="1"/>
    </xf>
    <xf numFmtId="0" fontId="8" fillId="12" borderId="7" xfId="0" applyFont="1" applyFill="1" applyBorder="1" applyAlignment="1">
      <alignment horizontal="center" vertical="center" wrapText="1"/>
    </xf>
    <xf numFmtId="0" fontId="7" fillId="0" borderId="1" xfId="0" applyFont="1" applyBorder="1" applyAlignment="1" applyProtection="1">
      <alignment vertical="center" wrapText="1"/>
      <protection locked="0"/>
    </xf>
    <xf numFmtId="0" fontId="7" fillId="0" borderId="7" xfId="0" applyFont="1" applyBorder="1" applyAlignment="1" applyProtection="1">
      <alignment horizontal="center" vertical="center" wrapText="1"/>
      <protection locked="0"/>
    </xf>
    <xf numFmtId="9" fontId="7" fillId="0" borderId="1" xfId="0" applyNumberFormat="1" applyFont="1" applyBorder="1" applyAlignment="1">
      <alignment vertical="center"/>
    </xf>
    <xf numFmtId="9" fontId="7" fillId="0" borderId="7" xfId="0" applyNumberFormat="1" applyFont="1" applyBorder="1" applyAlignment="1">
      <alignment vertical="center"/>
    </xf>
    <xf numFmtId="0" fontId="7" fillId="0" borderId="18" xfId="0" applyFont="1" applyBorder="1" applyAlignment="1">
      <alignment vertical="center" wrapText="1"/>
    </xf>
    <xf numFmtId="0" fontId="7" fillId="0" borderId="19" xfId="0" applyFont="1" applyBorder="1" applyAlignment="1">
      <alignment vertical="center" wrapText="1"/>
    </xf>
    <xf numFmtId="0" fontId="7" fillId="0" borderId="1" xfId="0" applyFont="1" applyBorder="1" applyAlignment="1" applyProtection="1">
      <alignment horizontal="center" vertical="center" wrapText="1"/>
      <protection locked="0"/>
    </xf>
    <xf numFmtId="9" fontId="7" fillId="0" borderId="1" xfId="0" applyNumberFormat="1" applyFont="1" applyBorder="1" applyAlignment="1" applyProtection="1">
      <alignment horizontal="center" vertical="center" wrapText="1"/>
      <protection locked="0"/>
    </xf>
    <xf numFmtId="0" fontId="7" fillId="10" borderId="1" xfId="0" applyFont="1" applyFill="1" applyBorder="1" applyAlignment="1" applyProtection="1">
      <alignment horizontal="center" vertical="center" wrapText="1"/>
      <protection locked="0"/>
    </xf>
    <xf numFmtId="9" fontId="8" fillId="0" borderId="1" xfId="8" applyFont="1" applyBorder="1" applyAlignment="1" applyProtection="1">
      <alignment horizontal="center" vertical="center" wrapText="1"/>
      <protection locked="0"/>
    </xf>
    <xf numFmtId="10" fontId="7" fillId="0" borderId="1" xfId="0" applyNumberFormat="1" applyFont="1" applyBorder="1" applyAlignment="1" applyProtection="1">
      <alignment horizontal="center" vertical="center" wrapText="1"/>
      <protection locked="0"/>
    </xf>
    <xf numFmtId="9" fontId="7" fillId="0" borderId="2" xfId="0" applyNumberFormat="1" applyFont="1" applyBorder="1" applyAlignment="1">
      <alignment horizontal="center" vertical="center" wrapText="1"/>
    </xf>
    <xf numFmtId="0" fontId="9" fillId="0" borderId="15" xfId="0" applyFont="1" applyBorder="1" applyAlignment="1">
      <alignment vertical="center"/>
    </xf>
    <xf numFmtId="0" fontId="9" fillId="0" borderId="14" xfId="0" applyFont="1" applyBorder="1" applyAlignment="1">
      <alignment horizontal="center" vertical="center"/>
    </xf>
    <xf numFmtId="0" fontId="9" fillId="0" borderId="1" xfId="0" applyFont="1" applyBorder="1" applyAlignment="1">
      <alignment vertical="center" wrapText="1"/>
    </xf>
    <xf numFmtId="0" fontId="10" fillId="0" borderId="1" xfId="0" applyFont="1" applyBorder="1" applyAlignment="1">
      <alignment horizontal="center" vertical="center" wrapText="1"/>
    </xf>
    <xf numFmtId="0" fontId="9" fillId="0" borderId="1" xfId="0" applyFont="1" applyBorder="1" applyAlignment="1" applyProtection="1">
      <alignment horizontal="center" vertical="center" wrapText="1"/>
      <protection locked="0"/>
    </xf>
    <xf numFmtId="9" fontId="9" fillId="0" borderId="1" xfId="8" applyFont="1" applyBorder="1" applyAlignment="1" applyProtection="1">
      <alignment horizontal="center" vertical="center" wrapText="1"/>
      <protection locked="0"/>
    </xf>
    <xf numFmtId="0" fontId="9" fillId="0" borderId="1" xfId="0" applyFont="1" applyBorder="1" applyAlignment="1" applyProtection="1">
      <alignment horizontal="justify" vertical="center" wrapText="1"/>
      <protection locked="0"/>
    </xf>
    <xf numFmtId="0" fontId="9" fillId="0" borderId="1" xfId="0" applyFont="1" applyBorder="1" applyAlignment="1" applyProtection="1">
      <alignment vertical="center" wrapText="1"/>
      <protection locked="0"/>
    </xf>
    <xf numFmtId="0" fontId="9" fillId="0" borderId="2" xfId="0" applyFont="1" applyBorder="1" applyAlignment="1">
      <alignment vertical="center" wrapText="1"/>
    </xf>
    <xf numFmtId="0" fontId="9" fillId="0" borderId="7" xfId="0" applyFont="1" applyBorder="1" applyAlignment="1" applyProtection="1">
      <alignment horizontal="justify" vertical="center" wrapText="1"/>
      <protection locked="0"/>
    </xf>
    <xf numFmtId="0" fontId="9" fillId="0" borderId="0" xfId="0" applyFont="1" applyAlignment="1">
      <alignment vertical="center" wrapText="1"/>
    </xf>
    <xf numFmtId="0" fontId="9" fillId="0" borderId="0" xfId="0" applyFont="1" applyAlignment="1">
      <alignment vertical="center"/>
    </xf>
    <xf numFmtId="0" fontId="9" fillId="0" borderId="2" xfId="0" applyFont="1" applyBorder="1" applyAlignment="1">
      <alignment horizontal="center" vertical="center" wrapText="1"/>
    </xf>
    <xf numFmtId="9" fontId="9" fillId="0" borderId="1" xfId="0" applyNumberFormat="1" applyFont="1" applyBorder="1" applyAlignment="1" applyProtection="1">
      <alignment horizontal="center" vertical="center" wrapText="1"/>
      <protection locked="0"/>
    </xf>
    <xf numFmtId="9" fontId="10" fillId="0" borderId="1" xfId="8" applyFont="1" applyBorder="1" applyAlignment="1" applyProtection="1">
      <alignment horizontal="center" vertical="center" wrapText="1"/>
      <protection locked="0"/>
    </xf>
    <xf numFmtId="9" fontId="10" fillId="0" borderId="1" xfId="0" applyNumberFormat="1" applyFont="1" applyFill="1" applyBorder="1" applyAlignment="1">
      <alignment horizontal="center" vertical="center" wrapText="1"/>
    </xf>
    <xf numFmtId="0" fontId="9" fillId="0" borderId="20" xfId="0" applyFont="1" applyBorder="1" applyAlignment="1">
      <alignment vertical="center"/>
    </xf>
    <xf numFmtId="9" fontId="9" fillId="0" borderId="4" xfId="0" applyNumberFormat="1" applyFont="1" applyBorder="1" applyAlignment="1">
      <alignment horizontal="center" vertical="center"/>
    </xf>
    <xf numFmtId="0" fontId="9" fillId="0" borderId="21" xfId="0" applyFont="1" applyBorder="1" applyAlignment="1">
      <alignment horizontal="center" vertical="center"/>
    </xf>
    <xf numFmtId="0" fontId="9" fillId="0" borderId="4" xfId="0" applyFont="1" applyBorder="1" applyAlignment="1" applyProtection="1">
      <alignment horizontal="justify" vertical="center" wrapText="1"/>
      <protection locked="0"/>
    </xf>
    <xf numFmtId="0" fontId="9" fillId="0" borderId="3" xfId="0" applyFont="1" applyBorder="1" applyAlignment="1">
      <alignment vertical="center" wrapText="1"/>
    </xf>
    <xf numFmtId="0" fontId="9" fillId="0" borderId="9" xfId="0" applyFont="1" applyBorder="1" applyAlignment="1" applyProtection="1">
      <alignment horizontal="justify" vertical="center" wrapText="1"/>
      <protection locked="0"/>
    </xf>
    <xf numFmtId="0" fontId="9" fillId="0" borderId="4" xfId="0" applyFont="1" applyBorder="1" applyAlignment="1">
      <alignment vertical="center" wrapText="1"/>
    </xf>
    <xf numFmtId="9" fontId="9" fillId="0" borderId="2" xfId="8" applyFont="1" applyBorder="1" applyAlignment="1">
      <alignment horizontal="center" vertical="center" wrapText="1"/>
    </xf>
    <xf numFmtId="0" fontId="7" fillId="0" borderId="2" xfId="0" applyFont="1" applyBorder="1" applyAlignment="1" applyProtection="1">
      <alignment horizontal="center" vertical="center" wrapText="1"/>
      <protection locked="0"/>
    </xf>
    <xf numFmtId="0" fontId="7" fillId="0" borderId="7" xfId="0" applyFont="1" applyBorder="1" applyAlignment="1" applyProtection="1">
      <alignment vertical="center" wrapText="1"/>
      <protection locked="0"/>
    </xf>
    <xf numFmtId="0" fontId="9" fillId="0" borderId="7" xfId="0" applyFont="1" applyBorder="1" applyAlignment="1" applyProtection="1">
      <alignment vertical="center" wrapText="1"/>
      <protection locked="0"/>
    </xf>
    <xf numFmtId="0" fontId="9" fillId="0" borderId="2" xfId="0" applyFont="1" applyBorder="1" applyAlignment="1" applyProtection="1">
      <alignment horizontal="center" vertical="center" wrapText="1"/>
      <protection locked="0"/>
    </xf>
    <xf numFmtId="9" fontId="9" fillId="0" borderId="2" xfId="0" applyNumberFormat="1" applyFont="1" applyBorder="1" applyAlignment="1" applyProtection="1">
      <alignment horizontal="center" vertical="center" wrapText="1"/>
      <protection locked="0"/>
    </xf>
    <xf numFmtId="9" fontId="9" fillId="0" borderId="3" xfId="0" applyNumberFormat="1" applyFont="1" applyBorder="1" applyAlignment="1" applyProtection="1">
      <alignment horizontal="center" vertical="center" wrapText="1"/>
      <protection locked="0"/>
    </xf>
    <xf numFmtId="9" fontId="9" fillId="0" borderId="4" xfId="0" applyNumberFormat="1" applyFont="1" applyBorder="1" applyAlignment="1" applyProtection="1">
      <alignment horizontal="center" vertical="center" wrapText="1"/>
      <protection locked="0"/>
    </xf>
    <xf numFmtId="9" fontId="8" fillId="0" borderId="0" xfId="8" applyFont="1" applyAlignment="1">
      <alignment horizontal="center" vertical="center" wrapText="1"/>
    </xf>
    <xf numFmtId="9" fontId="8" fillId="10" borderId="1" xfId="8" applyFont="1" applyFill="1" applyBorder="1" applyAlignment="1" applyProtection="1">
      <alignment horizontal="center" vertical="center" wrapText="1"/>
      <protection locked="0"/>
    </xf>
    <xf numFmtId="9" fontId="10" fillId="0" borderId="4" xfId="8" applyFont="1" applyBorder="1" applyAlignment="1" applyProtection="1">
      <alignment horizontal="center" vertical="center" wrapText="1"/>
      <protection locked="0"/>
    </xf>
    <xf numFmtId="9" fontId="8" fillId="8" borderId="22" xfId="8" applyFont="1" applyFill="1" applyBorder="1" applyAlignment="1" applyProtection="1">
      <alignment horizontal="center" vertical="center" wrapText="1"/>
      <protection locked="0"/>
    </xf>
    <xf numFmtId="9" fontId="7" fillId="0" borderId="2" xfId="8" applyFont="1" applyBorder="1" applyAlignment="1" applyProtection="1">
      <alignment horizontal="center" vertical="center" wrapText="1"/>
      <protection locked="0"/>
    </xf>
    <xf numFmtId="9" fontId="7" fillId="0" borderId="2" xfId="0" applyNumberFormat="1" applyFont="1" applyBorder="1" applyAlignment="1" applyProtection="1">
      <alignment horizontal="center" vertical="center" wrapText="1"/>
      <protection locked="0"/>
    </xf>
    <xf numFmtId="0" fontId="7" fillId="10" borderId="2" xfId="0" applyFont="1" applyFill="1" applyBorder="1" applyAlignment="1" applyProtection="1">
      <alignment horizontal="center" vertical="center" wrapText="1"/>
      <protection locked="0"/>
    </xf>
    <xf numFmtId="9" fontId="9" fillId="0" borderId="2" xfId="8" applyFont="1" applyBorder="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8" fillId="8" borderId="6" xfId="0" applyFont="1" applyFill="1" applyBorder="1" applyAlignment="1" applyProtection="1">
      <alignment horizontal="center" vertical="center" wrapText="1"/>
      <protection locked="0"/>
    </xf>
    <xf numFmtId="0" fontId="8" fillId="8" borderId="23" xfId="0" applyFont="1" applyFill="1" applyBorder="1" applyAlignment="1" applyProtection="1">
      <alignment horizontal="center" vertical="center" wrapText="1"/>
      <protection locked="0"/>
    </xf>
    <xf numFmtId="0" fontId="8" fillId="8" borderId="22" xfId="0" applyFont="1" applyFill="1" applyBorder="1" applyAlignment="1" applyProtection="1">
      <alignment horizontal="center" vertical="center" wrapText="1"/>
      <protection locked="0"/>
    </xf>
    <xf numFmtId="0" fontId="8" fillId="8" borderId="22" xfId="0" applyFont="1" applyFill="1" applyBorder="1" applyAlignment="1">
      <alignment horizontal="center" vertical="center" wrapText="1"/>
    </xf>
    <xf numFmtId="0" fontId="8" fillId="8" borderId="24" xfId="0" applyFont="1" applyFill="1" applyBorder="1" applyAlignment="1">
      <alignment horizontal="center" vertical="center" wrapText="1"/>
    </xf>
    <xf numFmtId="0" fontId="7" fillId="10" borderId="15" xfId="0" applyFont="1" applyFill="1" applyBorder="1" applyAlignment="1">
      <alignment horizontal="center" vertical="center"/>
    </xf>
    <xf numFmtId="9" fontId="7" fillId="0" borderId="7" xfId="0" applyNumberFormat="1" applyFont="1" applyBorder="1" applyAlignment="1">
      <alignment horizontal="center" vertical="center" wrapText="1"/>
    </xf>
    <xf numFmtId="0" fontId="7" fillId="0" borderId="2" xfId="0" applyFont="1" applyFill="1" applyBorder="1" applyAlignment="1">
      <alignment vertical="center" wrapText="1"/>
    </xf>
    <xf numFmtId="9" fontId="7" fillId="0" borderId="2" xfId="8" applyFont="1" applyFill="1" applyBorder="1" applyAlignment="1">
      <alignment horizontal="center" vertical="center" wrapText="1"/>
    </xf>
    <xf numFmtId="0" fontId="7" fillId="0" borderId="0" xfId="0" applyFont="1" applyBorder="1" applyAlignment="1">
      <alignment vertical="center" wrapText="1"/>
    </xf>
    <xf numFmtId="0" fontId="7" fillId="0" borderId="16" xfId="0" applyFont="1" applyBorder="1" applyAlignment="1">
      <alignment vertical="center" wrapText="1"/>
    </xf>
    <xf numFmtId="0" fontId="9" fillId="0" borderId="7" xfId="0" applyFont="1" applyBorder="1" applyAlignment="1">
      <alignment vertical="center" wrapText="1"/>
    </xf>
    <xf numFmtId="0" fontId="10" fillId="0" borderId="4" xfId="0" applyFont="1" applyBorder="1" applyAlignment="1">
      <alignment horizontal="center" vertical="center" wrapText="1"/>
    </xf>
    <xf numFmtId="0" fontId="9" fillId="0" borderId="9" xfId="0" applyFont="1" applyBorder="1" applyAlignment="1">
      <alignment vertical="center" wrapText="1"/>
    </xf>
    <xf numFmtId="0" fontId="7" fillId="0" borderId="5" xfId="0" applyFont="1" applyBorder="1" applyAlignment="1">
      <alignment vertical="center"/>
    </xf>
    <xf numFmtId="9" fontId="7" fillId="0" borderId="2" xfId="0" applyNumberFormat="1" applyFont="1" applyFill="1" applyBorder="1" applyAlignment="1" applyProtection="1">
      <alignment horizontal="center" vertical="center" wrapText="1"/>
      <protection locked="0"/>
    </xf>
    <xf numFmtId="0" fontId="7" fillId="0" borderId="1" xfId="0" applyFont="1" applyFill="1" applyBorder="1" applyAlignment="1" applyProtection="1">
      <alignment horizontal="justify" vertical="center" wrapText="1"/>
      <protection locked="0"/>
    </xf>
    <xf numFmtId="0" fontId="7" fillId="0" borderId="7" xfId="0" applyFont="1" applyFill="1" applyBorder="1" applyAlignment="1" applyProtection="1">
      <alignment vertical="center" wrapText="1"/>
      <protection locked="0"/>
    </xf>
    <xf numFmtId="9" fontId="8" fillId="0" borderId="2" xfId="0" applyNumberFormat="1" applyFont="1" applyFill="1" applyBorder="1" applyAlignment="1" applyProtection="1">
      <alignment horizontal="center" vertical="center" wrapText="1"/>
      <protection locked="0"/>
    </xf>
    <xf numFmtId="10" fontId="7" fillId="0" borderId="1" xfId="0" applyNumberFormat="1" applyFont="1" applyFill="1" applyBorder="1" applyAlignment="1">
      <alignment horizontal="center" vertical="center"/>
    </xf>
    <xf numFmtId="0" fontId="9" fillId="0" borderId="3" xfId="0" applyFont="1" applyBorder="1" applyAlignment="1">
      <alignment horizontal="center" vertical="center" wrapText="1"/>
    </xf>
    <xf numFmtId="9" fontId="8" fillId="0" borderId="1" xfId="0" applyNumberFormat="1" applyFont="1" applyBorder="1" applyAlignment="1" applyProtection="1">
      <alignment horizontal="center" vertical="center" wrapText="1"/>
      <protection locked="0"/>
    </xf>
    <xf numFmtId="10" fontId="8" fillId="0" borderId="1" xfId="0" applyNumberFormat="1" applyFont="1" applyBorder="1" applyAlignment="1" applyProtection="1">
      <alignment horizontal="center" vertical="center" wrapText="1"/>
      <protection locked="0"/>
    </xf>
    <xf numFmtId="0" fontId="8" fillId="10" borderId="1" xfId="0" applyFont="1" applyFill="1" applyBorder="1" applyAlignment="1" applyProtection="1">
      <alignment horizontal="center" vertical="center" wrapText="1"/>
      <protection locked="0"/>
    </xf>
    <xf numFmtId="9" fontId="7" fillId="0" borderId="2" xfId="8" applyFont="1" applyBorder="1" applyAlignment="1">
      <alignment horizontal="center" vertical="center" wrapText="1"/>
    </xf>
    <xf numFmtId="9" fontId="7" fillId="0" borderId="1" xfId="8" applyFont="1" applyBorder="1" applyAlignment="1" applyProtection="1">
      <alignment horizontal="center" vertical="center" wrapText="1"/>
      <protection locked="0"/>
    </xf>
    <xf numFmtId="170" fontId="7" fillId="0" borderId="2" xfId="8" applyNumberFormat="1" applyFont="1" applyBorder="1" applyAlignment="1">
      <alignment horizontal="center" vertical="center" wrapText="1"/>
    </xf>
    <xf numFmtId="10" fontId="7" fillId="0" borderId="2" xfId="8" applyNumberFormat="1" applyFont="1" applyBorder="1" applyAlignment="1">
      <alignment horizontal="center" vertical="center" wrapText="1"/>
    </xf>
    <xf numFmtId="9" fontId="7" fillId="0" borderId="1" xfId="0" applyNumberFormat="1" applyFont="1" applyBorder="1" applyAlignment="1" applyProtection="1">
      <alignment horizontal="justify" vertical="center" wrapText="1"/>
      <protection locked="0"/>
    </xf>
    <xf numFmtId="9" fontId="7" fillId="0" borderId="2" xfId="0" applyNumberFormat="1" applyFont="1" applyBorder="1" applyAlignment="1">
      <alignment vertical="center" wrapText="1"/>
    </xf>
    <xf numFmtId="10" fontId="7" fillId="0" borderId="1" xfId="0" applyNumberFormat="1" applyFont="1" applyBorder="1" applyAlignment="1" applyProtection="1">
      <alignment horizontal="justify" vertical="center" wrapText="1"/>
      <protection locked="0"/>
    </xf>
    <xf numFmtId="10" fontId="7" fillId="0" borderId="1" xfId="0" applyNumberFormat="1" applyFont="1" applyBorder="1" applyAlignment="1">
      <alignment vertical="center" wrapText="1"/>
    </xf>
    <xf numFmtId="9" fontId="7" fillId="0" borderId="1" xfId="0" applyNumberFormat="1" applyFont="1" applyBorder="1" applyAlignment="1">
      <alignment vertical="center" wrapText="1"/>
    </xf>
    <xf numFmtId="0" fontId="7" fillId="0" borderId="1" xfId="0" applyFont="1" applyBorder="1" applyAlignment="1" applyProtection="1">
      <alignment horizontal="right" vertical="center" wrapText="1"/>
      <protection locked="0"/>
    </xf>
    <xf numFmtId="10" fontId="7" fillId="0" borderId="2" xfId="0" applyNumberFormat="1" applyFont="1" applyBorder="1" applyAlignment="1">
      <alignment vertical="center" wrapText="1"/>
    </xf>
    <xf numFmtId="9" fontId="9" fillId="0" borderId="2" xfId="0" applyNumberFormat="1" applyFont="1" applyBorder="1" applyAlignment="1">
      <alignment vertical="center" wrapText="1"/>
    </xf>
    <xf numFmtId="9" fontId="9" fillId="0" borderId="1" xfId="0" applyNumberFormat="1" applyFont="1" applyBorder="1" applyAlignment="1" applyProtection="1">
      <alignment horizontal="justify" vertical="center" wrapText="1"/>
      <protection locked="0"/>
    </xf>
    <xf numFmtId="9" fontId="9" fillId="0" borderId="1" xfId="0" applyNumberFormat="1" applyFont="1" applyBorder="1" applyAlignment="1">
      <alignment vertical="center" wrapText="1"/>
    </xf>
    <xf numFmtId="0" fontId="9" fillId="0" borderId="1" xfId="0" applyNumberFormat="1" applyFont="1" applyBorder="1" applyAlignment="1">
      <alignment vertical="center" wrapText="1"/>
    </xf>
    <xf numFmtId="0" fontId="4" fillId="0" borderId="1" xfId="0" applyFont="1" applyBorder="1" applyAlignment="1">
      <alignment vertical="center" wrapText="1"/>
    </xf>
    <xf numFmtId="9" fontId="9" fillId="0" borderId="4" xfId="0" applyNumberFormat="1" applyFont="1" applyBorder="1" applyAlignment="1" applyProtection="1">
      <alignment horizontal="justify" vertical="center" wrapText="1"/>
      <protection locked="0"/>
    </xf>
    <xf numFmtId="9" fontId="9" fillId="0" borderId="3" xfId="0" applyNumberFormat="1" applyFont="1" applyBorder="1" applyAlignment="1">
      <alignment vertical="center" wrapText="1"/>
    </xf>
    <xf numFmtId="9" fontId="7" fillId="9" borderId="2" xfId="0" applyNumberFormat="1" applyFont="1" applyFill="1" applyBorder="1" applyAlignment="1">
      <alignment vertical="center" wrapText="1"/>
    </xf>
    <xf numFmtId="9" fontId="7" fillId="9" borderId="1" xfId="0" applyNumberFormat="1" applyFont="1" applyFill="1" applyBorder="1" applyAlignment="1" applyProtection="1">
      <alignment horizontal="justify" vertical="center" wrapText="1"/>
      <protection locked="0"/>
    </xf>
    <xf numFmtId="9" fontId="7" fillId="9" borderId="1" xfId="0" applyNumberFormat="1" applyFont="1" applyFill="1" applyBorder="1" applyAlignment="1">
      <alignment vertical="center" wrapText="1"/>
    </xf>
    <xf numFmtId="9" fontId="7" fillId="0" borderId="0" xfId="0" applyNumberFormat="1" applyFont="1" applyAlignment="1">
      <alignment vertical="center" wrapText="1"/>
    </xf>
    <xf numFmtId="0" fontId="8" fillId="10" borderId="1" xfId="0" applyFont="1" applyFill="1" applyBorder="1" applyAlignment="1">
      <alignment horizontal="center" vertical="center"/>
    </xf>
    <xf numFmtId="0" fontId="7" fillId="10" borderId="7" xfId="0" applyFont="1" applyFill="1" applyBorder="1" applyAlignment="1">
      <alignment horizontal="center" vertical="center"/>
    </xf>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0" fontId="8" fillId="13" borderId="2"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8" fillId="10" borderId="3" xfId="0" applyFont="1" applyFill="1" applyBorder="1" applyAlignment="1">
      <alignment horizontal="center" vertical="center" wrapText="1"/>
    </xf>
    <xf numFmtId="0" fontId="8" fillId="10" borderId="4" xfId="0" applyFont="1" applyFill="1" applyBorder="1" applyAlignment="1">
      <alignment horizontal="center" vertical="center" wrapText="1"/>
    </xf>
    <xf numFmtId="0" fontId="8" fillId="10" borderId="9" xfId="0" applyFont="1" applyFill="1" applyBorder="1" applyAlignment="1">
      <alignment horizontal="center" vertical="center" wrapText="1"/>
    </xf>
    <xf numFmtId="0" fontId="12" fillId="11" borderId="2" xfId="0" applyFont="1" applyFill="1" applyBorder="1" applyAlignment="1">
      <alignment horizontal="center" vertical="center" wrapText="1"/>
    </xf>
    <xf numFmtId="0" fontId="12" fillId="11" borderId="1" xfId="0" applyFont="1" applyFill="1" applyBorder="1" applyAlignment="1">
      <alignment horizontal="center" vertical="center" wrapText="1"/>
    </xf>
    <xf numFmtId="0" fontId="12" fillId="11" borderId="7" xfId="0" applyFont="1" applyFill="1" applyBorder="1" applyAlignment="1">
      <alignment horizontal="center" vertical="center" wrapText="1"/>
    </xf>
    <xf numFmtId="0" fontId="7" fillId="0" borderId="11" xfId="0" applyFont="1" applyBorder="1" applyAlignment="1">
      <alignment vertical="center" wrapText="1"/>
    </xf>
    <xf numFmtId="0" fontId="7" fillId="9" borderId="10" xfId="0" applyFont="1" applyFill="1" applyBorder="1" applyAlignment="1">
      <alignment horizontal="justify" vertical="center" wrapText="1"/>
    </xf>
    <xf numFmtId="9" fontId="4" fillId="0" borderId="17" xfId="0" applyNumberFormat="1" applyFont="1" applyBorder="1" applyAlignment="1">
      <alignment horizontal="center" vertical="center" wrapText="1"/>
    </xf>
    <xf numFmtId="0" fontId="4" fillId="0" borderId="6" xfId="0" applyFont="1" applyBorder="1" applyAlignment="1">
      <alignment horizontal="center" vertical="center" wrapText="1"/>
    </xf>
    <xf numFmtId="0" fontId="4" fillId="0" borderId="6" xfId="0" applyFont="1" applyBorder="1" applyAlignment="1">
      <alignment vertical="center" wrapText="1"/>
    </xf>
    <xf numFmtId="0" fontId="11" fillId="9" borderId="2" xfId="0" applyFont="1" applyFill="1" applyBorder="1" applyAlignment="1">
      <alignment horizontal="justify" vertical="center" wrapText="1"/>
    </xf>
    <xf numFmtId="0" fontId="4" fillId="0" borderId="1" xfId="0" applyFont="1" applyBorder="1" applyAlignment="1">
      <alignment horizontal="center" vertical="center" wrapText="1"/>
    </xf>
    <xf numFmtId="0" fontId="11" fillId="0" borderId="0" xfId="0" applyFont="1" applyAlignment="1">
      <alignment horizontal="center" vertical="center"/>
    </xf>
    <xf numFmtId="0" fontId="4" fillId="0" borderId="2" xfId="0" applyFont="1" applyBorder="1" applyAlignment="1">
      <alignment vertical="center" wrapText="1"/>
    </xf>
    <xf numFmtId="0" fontId="4" fillId="0" borderId="2" xfId="0" applyFont="1" applyFill="1" applyBorder="1" applyAlignment="1">
      <alignment vertical="center" wrapText="1"/>
    </xf>
    <xf numFmtId="0" fontId="11" fillId="9" borderId="1" xfId="0" applyFont="1" applyFill="1" applyBorder="1" applyAlignment="1">
      <alignment horizontal="justify" vertical="center" wrapText="1"/>
    </xf>
    <xf numFmtId="0" fontId="7" fillId="0" borderId="8" xfId="0" applyFont="1" applyBorder="1" applyAlignment="1">
      <alignment vertical="center" wrapText="1"/>
    </xf>
    <xf numFmtId="0" fontId="7" fillId="0" borderId="5" xfId="0" applyFont="1" applyBorder="1" applyAlignment="1">
      <alignment horizontal="center" vertical="center"/>
    </xf>
    <xf numFmtId="0" fontId="11" fillId="9" borderId="5" xfId="0" applyFont="1" applyFill="1" applyBorder="1" applyAlignment="1">
      <alignment horizontal="justify" vertical="center" wrapText="1"/>
    </xf>
    <xf numFmtId="0" fontId="8" fillId="10" borderId="2" xfId="0" applyFont="1" applyFill="1" applyBorder="1" applyAlignment="1">
      <alignment vertical="center" wrapText="1"/>
    </xf>
    <xf numFmtId="0" fontId="9" fillId="0" borderId="2" xfId="0" applyFont="1" applyBorder="1" applyAlignment="1" applyProtection="1">
      <alignment horizontal="justify" vertical="center" wrapText="1"/>
      <protection locked="0"/>
    </xf>
    <xf numFmtId="9" fontId="9" fillId="0" borderId="7" xfId="0" applyNumberFormat="1" applyFont="1" applyBorder="1" applyAlignment="1" applyProtection="1">
      <alignment horizontal="center" vertical="center" wrapText="1"/>
      <protection locked="0"/>
    </xf>
    <xf numFmtId="0" fontId="9" fillId="0" borderId="7" xfId="0" applyFont="1" applyBorder="1" applyAlignment="1" applyProtection="1">
      <alignment horizontal="center" vertical="center" wrapText="1"/>
      <protection locked="0"/>
    </xf>
    <xf numFmtId="1" fontId="9" fillId="0" borderId="7" xfId="0" applyNumberFormat="1" applyFont="1" applyBorder="1" applyAlignment="1" applyProtection="1">
      <alignment horizontal="center" vertical="center" wrapText="1"/>
      <protection locked="0"/>
    </xf>
    <xf numFmtId="0" fontId="9" fillId="0" borderId="2" xfId="0" applyFont="1" applyBorder="1" applyAlignment="1">
      <alignment horizontal="justify" vertical="center" wrapText="1"/>
    </xf>
    <xf numFmtId="0" fontId="9" fillId="0" borderId="1" xfId="0" applyFont="1" applyBorder="1" applyAlignment="1">
      <alignment horizontal="justify" vertical="center" wrapText="1"/>
    </xf>
    <xf numFmtId="9" fontId="9" fillId="0" borderId="1" xfId="0" applyNumberFormat="1" applyFont="1" applyBorder="1" applyAlignment="1">
      <alignment horizontal="center" vertical="center" wrapText="1"/>
    </xf>
    <xf numFmtId="9" fontId="9" fillId="0" borderId="7" xfId="8" applyFont="1" applyBorder="1" applyAlignment="1">
      <alignment horizontal="center" vertical="center" wrapText="1"/>
    </xf>
    <xf numFmtId="0" fontId="9" fillId="0" borderId="3" xfId="0" applyFont="1" applyBorder="1" applyAlignment="1">
      <alignment horizontal="justify" vertical="center" wrapText="1"/>
    </xf>
    <xf numFmtId="9" fontId="9" fillId="0" borderId="4" xfId="8" applyFont="1" applyBorder="1" applyAlignment="1">
      <alignment horizontal="center" vertical="center" wrapText="1"/>
    </xf>
    <xf numFmtId="0" fontId="9" fillId="0" borderId="4" xfId="0" applyFont="1" applyBorder="1" applyAlignment="1">
      <alignment horizontal="justify" vertical="center" wrapText="1"/>
    </xf>
    <xf numFmtId="9" fontId="9" fillId="0" borderId="9" xfId="8" applyFont="1" applyBorder="1" applyAlignment="1">
      <alignment horizontal="center" vertical="center" wrapText="1"/>
    </xf>
    <xf numFmtId="0" fontId="9" fillId="0" borderId="3" xfId="0" applyFont="1" applyBorder="1" applyAlignment="1" applyProtection="1">
      <alignment horizontal="justify" vertical="center" wrapText="1"/>
      <protection locked="0"/>
    </xf>
    <xf numFmtId="0" fontId="10" fillId="5" borderId="6" xfId="0" applyFont="1" applyFill="1" applyBorder="1" applyAlignment="1" applyProtection="1">
      <alignment horizontal="justify" vertical="center" wrapText="1"/>
      <protection locked="0"/>
    </xf>
    <xf numFmtId="0" fontId="8" fillId="14" borderId="17" xfId="0" applyFont="1" applyFill="1" applyBorder="1" applyAlignment="1">
      <alignment vertical="center" wrapText="1"/>
    </xf>
    <xf numFmtId="9" fontId="8" fillId="14" borderId="25" xfId="8" applyFont="1" applyFill="1" applyBorder="1" applyAlignment="1">
      <alignment horizontal="center" vertical="center" wrapText="1"/>
    </xf>
    <xf numFmtId="9" fontId="8" fillId="0" borderId="6" xfId="8" applyFont="1" applyBorder="1" applyAlignment="1" applyProtection="1">
      <alignment horizontal="center" vertical="center" wrapText="1"/>
      <protection locked="0"/>
    </xf>
    <xf numFmtId="9" fontId="8" fillId="15" borderId="26" xfId="0" applyNumberFormat="1" applyFont="1" applyFill="1" applyBorder="1" applyAlignment="1">
      <alignment horizontal="center" vertical="center" wrapText="1"/>
    </xf>
    <xf numFmtId="0" fontId="9" fillId="0" borderId="0" xfId="0" applyFont="1" applyAlignment="1">
      <alignment wrapText="1"/>
    </xf>
    <xf numFmtId="0" fontId="7" fillId="0" borderId="5" xfId="0" applyFont="1" applyBorder="1" applyAlignment="1">
      <alignment horizontal="left" vertical="center" wrapText="1"/>
    </xf>
    <xf numFmtId="0" fontId="7" fillId="0" borderId="5" xfId="0" applyFont="1" applyBorder="1" applyAlignment="1">
      <alignment horizontal="left" vertical="center"/>
    </xf>
    <xf numFmtId="0" fontId="8" fillId="13" borderId="30" xfId="0" applyFont="1" applyFill="1" applyBorder="1" applyAlignment="1">
      <alignment horizontal="center" vertical="center" wrapText="1"/>
    </xf>
    <xf numFmtId="0" fontId="8" fillId="13" borderId="31" xfId="0" applyFont="1" applyFill="1" applyBorder="1" applyAlignment="1">
      <alignment horizontal="center" vertical="center" wrapText="1"/>
    </xf>
    <xf numFmtId="0" fontId="8" fillId="0" borderId="0" xfId="0" applyFont="1" applyAlignment="1">
      <alignment horizontal="center" vertical="center"/>
    </xf>
    <xf numFmtId="0" fontId="8" fillId="10" borderId="1" xfId="0" applyFont="1" applyFill="1" applyBorder="1" applyAlignment="1">
      <alignment horizontal="center" vertical="center"/>
    </xf>
    <xf numFmtId="0" fontId="7" fillId="10" borderId="23" xfId="0" applyFont="1" applyFill="1" applyBorder="1" applyAlignment="1">
      <alignment horizontal="center" vertical="center"/>
    </xf>
    <xf numFmtId="0" fontId="7" fillId="10" borderId="24" xfId="0" applyFont="1" applyFill="1" applyBorder="1" applyAlignment="1">
      <alignment horizontal="center" vertical="center"/>
    </xf>
    <xf numFmtId="0" fontId="7" fillId="10" borderId="2" xfId="0" applyFont="1" applyFill="1" applyBorder="1" applyAlignment="1">
      <alignment horizontal="center" vertical="center"/>
    </xf>
    <xf numFmtId="0" fontId="7" fillId="10" borderId="7" xfId="0" applyFont="1" applyFill="1" applyBorder="1" applyAlignment="1">
      <alignment horizontal="center" vertical="center"/>
    </xf>
    <xf numFmtId="0" fontId="7" fillId="10" borderId="3" xfId="0" applyFont="1" applyFill="1" applyBorder="1" applyAlignment="1">
      <alignment horizontal="center" vertical="center"/>
    </xf>
    <xf numFmtId="0" fontId="7" fillId="10" borderId="9" xfId="0" applyFont="1" applyFill="1" applyBorder="1" applyAlignment="1">
      <alignment horizontal="center" vertical="center"/>
    </xf>
    <xf numFmtId="0" fontId="7" fillId="0" borderId="32" xfId="0" applyFont="1" applyBorder="1" applyAlignment="1">
      <alignment horizontal="left" vertical="center" wrapText="1"/>
    </xf>
    <xf numFmtId="0" fontId="7" fillId="0" borderId="1" xfId="0" applyFont="1" applyBorder="1" applyAlignment="1">
      <alignment horizontal="left" vertical="center"/>
    </xf>
    <xf numFmtId="0" fontId="7" fillId="0" borderId="32" xfId="0" applyFont="1" applyBorder="1" applyAlignment="1">
      <alignment horizontal="left" vertical="center"/>
    </xf>
    <xf numFmtId="0" fontId="7" fillId="7" borderId="39" xfId="0" applyFont="1" applyFill="1" applyBorder="1" applyAlignment="1">
      <alignment horizontal="center" vertical="center" wrapText="1"/>
    </xf>
    <xf numFmtId="0" fontId="7" fillId="7" borderId="15" xfId="0" applyFont="1" applyFill="1" applyBorder="1" applyAlignment="1">
      <alignment horizontal="center" vertical="center" wrapText="1"/>
    </xf>
    <xf numFmtId="0" fontId="7" fillId="7" borderId="36" xfId="0" applyFont="1" applyFill="1" applyBorder="1" applyAlignment="1">
      <alignment horizontal="center" vertical="center" wrapText="1"/>
    </xf>
    <xf numFmtId="0" fontId="7" fillId="0" borderId="1" xfId="0" applyFont="1" applyBorder="1" applyAlignment="1">
      <alignment horizontal="left" vertical="center" wrapText="1"/>
    </xf>
    <xf numFmtId="0" fontId="7" fillId="0" borderId="18" xfId="0" applyFont="1" applyBorder="1" applyAlignment="1">
      <alignment horizontal="left" vertical="center" wrapText="1"/>
    </xf>
    <xf numFmtId="0" fontId="7" fillId="0" borderId="19" xfId="0" applyFont="1" applyBorder="1" applyAlignment="1">
      <alignment horizontal="left" vertical="center" wrapText="1"/>
    </xf>
    <xf numFmtId="0" fontId="8" fillId="10" borderId="23" xfId="0" applyFont="1" applyFill="1" applyBorder="1" applyAlignment="1">
      <alignment horizontal="center" vertical="center" wrapText="1"/>
    </xf>
    <xf numFmtId="0" fontId="8" fillId="10" borderId="22" xfId="0" applyFont="1" applyFill="1" applyBorder="1" applyAlignment="1">
      <alignment horizontal="center" vertical="center" wrapText="1"/>
    </xf>
    <xf numFmtId="0" fontId="8" fillId="10" borderId="2"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8" fillId="10" borderId="24" xfId="0" applyFont="1" applyFill="1" applyBorder="1" applyAlignment="1">
      <alignment horizontal="center" vertical="center"/>
    </xf>
    <xf numFmtId="0" fontId="8" fillId="10" borderId="7" xfId="0" applyFont="1" applyFill="1" applyBorder="1" applyAlignment="1">
      <alignment horizontal="center" vertical="center"/>
    </xf>
    <xf numFmtId="0" fontId="8" fillId="10" borderId="9" xfId="0" applyFont="1" applyFill="1" applyBorder="1" applyAlignment="1">
      <alignment horizontal="center" vertical="center"/>
    </xf>
    <xf numFmtId="0" fontId="7" fillId="8" borderId="27" xfId="0" applyFont="1" applyFill="1" applyBorder="1" applyAlignment="1">
      <alignment horizontal="center" vertical="center" wrapText="1"/>
    </xf>
    <xf numFmtId="0" fontId="7" fillId="8" borderId="28" xfId="0" applyFont="1" applyFill="1" applyBorder="1" applyAlignment="1">
      <alignment horizontal="center" vertical="center" wrapText="1"/>
    </xf>
    <xf numFmtId="0" fontId="7" fillId="8" borderId="29" xfId="0" applyFont="1" applyFill="1" applyBorder="1" applyAlignment="1">
      <alignment horizontal="center" vertical="center" wrapText="1"/>
    </xf>
    <xf numFmtId="0" fontId="8" fillId="13" borderId="27" xfId="0" applyFont="1" applyFill="1" applyBorder="1" applyAlignment="1">
      <alignment horizontal="center" vertical="center" wrapText="1"/>
    </xf>
    <xf numFmtId="0" fontId="8" fillId="13" borderId="28" xfId="0" applyFont="1" applyFill="1" applyBorder="1" applyAlignment="1">
      <alignment horizontal="center" vertical="center" wrapText="1"/>
    </xf>
    <xf numFmtId="0" fontId="8" fillId="13" borderId="29" xfId="0" applyFont="1" applyFill="1" applyBorder="1" applyAlignment="1">
      <alignment horizontal="center" vertical="center" wrapText="1"/>
    </xf>
    <xf numFmtId="0" fontId="7" fillId="7" borderId="23" xfId="0" applyFont="1" applyFill="1" applyBorder="1" applyAlignment="1">
      <alignment horizontal="center" vertical="center" wrapText="1"/>
    </xf>
    <xf numFmtId="0" fontId="7" fillId="7" borderId="22" xfId="0" applyFont="1" applyFill="1" applyBorder="1" applyAlignment="1">
      <alignment horizontal="center" vertical="center" wrapText="1"/>
    </xf>
    <xf numFmtId="0" fontId="7" fillId="7" borderId="24" xfId="0" applyFont="1" applyFill="1" applyBorder="1" applyAlignment="1">
      <alignment horizontal="center" vertical="center" wrapText="1"/>
    </xf>
    <xf numFmtId="0" fontId="8" fillId="12" borderId="23" xfId="0" applyFont="1" applyFill="1" applyBorder="1" applyAlignment="1">
      <alignment horizontal="center" vertical="center" wrapText="1"/>
    </xf>
    <xf numFmtId="0" fontId="8" fillId="12" borderId="22" xfId="0" applyFont="1" applyFill="1" applyBorder="1" applyAlignment="1">
      <alignment horizontal="center" vertical="center" wrapText="1"/>
    </xf>
    <xf numFmtId="0" fontId="8" fillId="12" borderId="24" xfId="0" applyFont="1" applyFill="1" applyBorder="1" applyAlignment="1">
      <alignment horizontal="center" vertical="center" wrapText="1"/>
    </xf>
    <xf numFmtId="0" fontId="8" fillId="8" borderId="8" xfId="0" applyFont="1" applyFill="1" applyBorder="1" applyAlignment="1">
      <alignment horizontal="center" vertical="center" wrapText="1"/>
    </xf>
    <xf numFmtId="0" fontId="8" fillId="8" borderId="5" xfId="0" applyFont="1" applyFill="1" applyBorder="1" applyAlignment="1">
      <alignment horizontal="center" vertical="center" wrapText="1"/>
    </xf>
    <xf numFmtId="0" fontId="8" fillId="8" borderId="13" xfId="0" applyFont="1" applyFill="1" applyBorder="1" applyAlignment="1">
      <alignment horizontal="center" vertical="center" wrapText="1"/>
    </xf>
    <xf numFmtId="0" fontId="8" fillId="13" borderId="2" xfId="0" applyFont="1" applyFill="1" applyBorder="1" applyAlignment="1">
      <alignment horizontal="center" vertical="center" wrapText="1"/>
    </xf>
    <xf numFmtId="0" fontId="8" fillId="13" borderId="1" xfId="0" applyFont="1" applyFill="1" applyBorder="1" applyAlignment="1">
      <alignment horizontal="center" vertical="center" wrapText="1"/>
    </xf>
    <xf numFmtId="0" fontId="8" fillId="13" borderId="7" xfId="0" applyFont="1" applyFill="1" applyBorder="1" applyAlignment="1">
      <alignment horizontal="center" vertical="center" wrapText="1"/>
    </xf>
    <xf numFmtId="0" fontId="8" fillId="8" borderId="2" xfId="0" applyFont="1" applyFill="1" applyBorder="1" applyAlignment="1">
      <alignment horizontal="center" vertical="center" wrapText="1"/>
    </xf>
    <xf numFmtId="0" fontId="8" fillId="8" borderId="1" xfId="0" applyFont="1" applyFill="1" applyBorder="1" applyAlignment="1">
      <alignment horizontal="center" vertical="center" wrapText="1"/>
    </xf>
    <xf numFmtId="0" fontId="8" fillId="8" borderId="7"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7" xfId="0" applyFont="1" applyFill="1" applyBorder="1" applyAlignment="1">
      <alignment horizontal="center" vertical="center" wrapText="1"/>
    </xf>
    <xf numFmtId="0" fontId="7" fillId="12" borderId="27" xfId="0" applyFont="1" applyFill="1" applyBorder="1" applyAlignment="1">
      <alignment horizontal="center" vertical="center" wrapText="1"/>
    </xf>
    <xf numFmtId="0" fontId="7" fillId="12" borderId="28" xfId="0" applyFont="1" applyFill="1" applyBorder="1" applyAlignment="1">
      <alignment horizontal="center" vertical="center" wrapText="1"/>
    </xf>
    <xf numFmtId="0" fontId="7" fillId="12" borderId="29" xfId="0" applyFont="1" applyFill="1" applyBorder="1" applyAlignment="1">
      <alignment horizontal="center" vertical="center" wrapText="1"/>
    </xf>
    <xf numFmtId="0" fontId="8" fillId="0" borderId="23" xfId="0" applyFont="1" applyBorder="1" applyAlignment="1">
      <alignment horizontal="center" vertical="center"/>
    </xf>
    <xf numFmtId="0" fontId="8" fillId="0" borderId="22" xfId="0" applyFont="1" applyBorder="1" applyAlignment="1">
      <alignment horizontal="center" vertical="center"/>
    </xf>
    <xf numFmtId="0" fontId="8" fillId="0" borderId="24" xfId="0" applyFont="1" applyBorder="1" applyAlignment="1">
      <alignment horizontal="center" vertical="center"/>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7" fillId="0" borderId="4" xfId="0" applyFont="1" applyBorder="1" applyAlignment="1">
      <alignment horizontal="center" vertical="center"/>
    </xf>
    <xf numFmtId="0" fontId="7" fillId="0" borderId="9" xfId="0" applyFont="1" applyBorder="1" applyAlignment="1">
      <alignment horizontal="center" vertical="center"/>
    </xf>
    <xf numFmtId="0" fontId="12" fillId="11" borderId="33" xfId="0" applyFont="1" applyFill="1" applyBorder="1" applyAlignment="1">
      <alignment horizontal="center" vertical="center"/>
    </xf>
    <xf numFmtId="0" fontId="12" fillId="11" borderId="34" xfId="0" applyFont="1" applyFill="1" applyBorder="1" applyAlignment="1">
      <alignment horizontal="center" vertical="center"/>
    </xf>
    <xf numFmtId="0" fontId="12" fillId="11" borderId="35" xfId="0" applyFont="1" applyFill="1" applyBorder="1" applyAlignment="1">
      <alignment horizontal="center" vertical="center"/>
    </xf>
    <xf numFmtId="0" fontId="12" fillId="11" borderId="36" xfId="0" applyFont="1" applyFill="1" applyBorder="1" applyAlignment="1">
      <alignment horizontal="center" vertical="center"/>
    </xf>
    <xf numFmtId="0" fontId="12" fillId="11" borderId="37" xfId="0" applyFont="1" applyFill="1" applyBorder="1" applyAlignment="1">
      <alignment horizontal="center" vertical="center"/>
    </xf>
    <xf numFmtId="0" fontId="12" fillId="11" borderId="38" xfId="0" applyFont="1" applyFill="1" applyBorder="1" applyAlignment="1">
      <alignment horizontal="center" vertical="center"/>
    </xf>
    <xf numFmtId="0" fontId="8" fillId="10" borderId="33" xfId="0" applyFont="1" applyFill="1" applyBorder="1" applyAlignment="1">
      <alignment horizontal="center" vertical="center"/>
    </xf>
    <xf numFmtId="0" fontId="8" fillId="10" borderId="34" xfId="0" applyFont="1" applyFill="1" applyBorder="1" applyAlignment="1">
      <alignment horizontal="center" vertical="center"/>
    </xf>
    <xf numFmtId="0" fontId="8" fillId="10" borderId="35" xfId="0" applyFont="1" applyFill="1" applyBorder="1" applyAlignment="1">
      <alignment horizontal="center" vertical="center"/>
    </xf>
    <xf numFmtId="0" fontId="8" fillId="10" borderId="36" xfId="0" applyFont="1" applyFill="1" applyBorder="1" applyAlignment="1">
      <alignment horizontal="center" vertical="center"/>
    </xf>
    <xf numFmtId="0" fontId="8" fillId="10" borderId="37" xfId="0" applyFont="1" applyFill="1" applyBorder="1" applyAlignment="1">
      <alignment horizontal="center" vertical="center"/>
    </xf>
    <xf numFmtId="0" fontId="8" fillId="10" borderId="38" xfId="0" applyFont="1" applyFill="1" applyBorder="1" applyAlignment="1">
      <alignment horizontal="center" vertical="center"/>
    </xf>
  </cellXfs>
  <cellStyles count="13">
    <cellStyle name="Amarillo" xfId="1"/>
    <cellStyle name="Excel Built-in Comma [0]" xfId="2"/>
    <cellStyle name="Millares [0]" xfId="3" builtinId="6"/>
    <cellStyle name="Millares [0] 2" xfId="4"/>
    <cellStyle name="Millares 2" xfId="5"/>
    <cellStyle name="Millares 3" xfId="6"/>
    <cellStyle name="Normal" xfId="0" builtinId="0"/>
    <cellStyle name="Normal 2" xfId="7"/>
    <cellStyle name="Porcentaje" xfId="8" builtinId="5"/>
    <cellStyle name="Porcentaje 2" xfId="9"/>
    <cellStyle name="Porcentual 2" xfId="10"/>
    <cellStyle name="Rojo" xfId="11"/>
    <cellStyle name="Verde" xfId="1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propuesta%20planes%20de%20gesti&#243;n%20planeacion.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obiernobogota.sharepoint.com/Users/Edwin.Rendon/Downloads/iv_tri_pin_2019%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N"/>
      <sheetName val="PES"/>
      <sheetName val="GC"/>
      <sheetName val="Hoja2"/>
    </sheetNames>
    <sheetDataSet>
      <sheetData sheetId="0"/>
      <sheetData sheetId="1"/>
      <sheetData sheetId="2"/>
      <sheetData sheetId="3">
        <row r="2">
          <cell r="D2" t="str">
            <v>SUMA</v>
          </cell>
          <cell r="F2" t="str">
            <v>EFICIENCIA</v>
          </cell>
        </row>
        <row r="3">
          <cell r="D3" t="str">
            <v>CONSTANTE</v>
          </cell>
          <cell r="F3" t="str">
            <v>EFICACIA</v>
          </cell>
        </row>
        <row r="4">
          <cell r="D4" t="str">
            <v>CRECIENTE</v>
          </cell>
          <cell r="F4" t="str">
            <v>EFECTIVIDAD</v>
          </cell>
        </row>
        <row r="5">
          <cell r="D5" t="str">
            <v>DECRECIENTE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LAN GESTION POR PROCESO"/>
      <sheetName val="Hoja2"/>
    </sheetNames>
    <sheetDataSet>
      <sheetData sheetId="0"/>
      <sheetData sheetId="1">
        <row r="3">
          <cell r="C3" t="str">
            <v>RUTINARIA</v>
          </cell>
        </row>
        <row r="4">
          <cell r="C4" t="str">
            <v>RETADORA (MEJORA)</v>
          </cell>
        </row>
        <row r="5">
          <cell r="C5" t="str">
            <v>GESTION</v>
          </cell>
        </row>
      </sheetData>
    </sheetDataSet>
  </externalBook>
</externalLink>
</file>

<file path=xl/theme/theme1.xml><?xml version="1.0" encoding="utf-8"?>
<a:theme xmlns:a="http://schemas.openxmlformats.org/drawingml/2006/main" name="Tema de Office">
  <a:themeElements>
    <a:clrScheme name="Personalizado 1">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3"/>
  <sheetViews>
    <sheetView tabSelected="1" topLeftCell="C18" zoomScale="60" zoomScaleNormal="60" workbookViewId="0">
      <pane xSplit="2" ySplit="3" topLeftCell="AL45" activePane="bottomRight" state="frozen"/>
      <selection activeCell="C18" sqref="C18"/>
      <selection pane="topRight" activeCell="E18" sqref="E18"/>
      <selection pane="bottomLeft" activeCell="C21" sqref="C21"/>
      <selection pane="bottomRight" activeCell="AR53" sqref="AR53"/>
    </sheetView>
  </sheetViews>
  <sheetFormatPr baseColWidth="10" defaultColWidth="0" defaultRowHeight="15" x14ac:dyDescent="0.25"/>
  <cols>
    <col min="1" max="1" width="6.7109375" style="28" customWidth="1"/>
    <col min="2" max="2" width="27.28515625" style="28" customWidth="1"/>
    <col min="3" max="3" width="20.140625" style="28" customWidth="1"/>
    <col min="4" max="4" width="55.28515625" style="28" customWidth="1"/>
    <col min="5" max="5" width="14.140625" style="28" customWidth="1"/>
    <col min="6" max="6" width="16" style="28" customWidth="1"/>
    <col min="7" max="7" width="25.28515625" style="28" customWidth="1"/>
    <col min="8" max="8" width="46.42578125" style="28" customWidth="1"/>
    <col min="9" max="9" width="14.28515625" style="20" customWidth="1"/>
    <col min="10" max="10" width="19.5703125" style="28" customWidth="1"/>
    <col min="11" max="11" width="13.42578125" style="2" customWidth="1"/>
    <col min="12" max="15" width="11.42578125" style="20" customWidth="1"/>
    <col min="16" max="16" width="24.5703125" style="20" customWidth="1"/>
    <col min="17" max="17" width="13.7109375" style="28" customWidth="1"/>
    <col min="18" max="18" width="15.5703125" style="2" customWidth="1"/>
    <col min="19" max="19" width="16.28515625" style="2" customWidth="1"/>
    <col min="20" max="20" width="20.5703125" style="2" customWidth="1"/>
    <col min="21" max="21" width="11.42578125" style="20" customWidth="1"/>
    <col min="22" max="22" width="16.42578125" style="29" customWidth="1"/>
    <col min="23" max="23" width="21" style="2" customWidth="1"/>
    <col min="24" max="24" width="19" style="59" customWidth="1"/>
    <col min="25" max="25" width="31.7109375" style="2" customWidth="1"/>
    <col min="26" max="26" width="16.42578125" style="2" customWidth="1"/>
    <col min="27" max="27" width="16.42578125" style="29" customWidth="1"/>
    <col min="28" max="28" width="22" style="29" customWidth="1"/>
    <col min="29" max="29" width="16.42578125" style="123" customWidth="1"/>
    <col min="30" max="30" width="57.140625" style="2" customWidth="1"/>
    <col min="31" max="31" width="50.42578125" style="2" customWidth="1"/>
    <col min="32" max="33" width="16.42578125" style="29" customWidth="1"/>
    <col min="34" max="34" width="16.42578125" style="59" customWidth="1"/>
    <col min="35" max="35" width="74.140625" style="2" customWidth="1"/>
    <col min="36" max="36" width="52.42578125" style="2" customWidth="1"/>
    <col min="37" max="39" width="16.42578125" style="2" customWidth="1"/>
    <col min="40" max="40" width="52.5703125" style="2" customWidth="1"/>
    <col min="41" max="41" width="38.5703125" style="2" customWidth="1"/>
    <col min="42" max="42" width="16.42578125" style="2" customWidth="1"/>
    <col min="43" max="43" width="17.85546875" style="2" customWidth="1"/>
    <col min="44" max="44" width="16.42578125" style="2" customWidth="1"/>
    <col min="45" max="46" width="44.42578125" style="2" customWidth="1"/>
    <col min="47" max="47" width="16.42578125" style="2" customWidth="1"/>
    <col min="48" max="49" width="16.42578125" style="2" hidden="1" customWidth="1"/>
    <col min="50" max="16384" width="11.42578125" style="28" hidden="1"/>
  </cols>
  <sheetData>
    <row r="1" spans="1:11" ht="22.5" customHeight="1" x14ac:dyDescent="0.25">
      <c r="A1" s="235" t="s">
        <v>0</v>
      </c>
      <c r="B1" s="235"/>
      <c r="C1" s="235"/>
      <c r="D1" s="235"/>
      <c r="E1" s="235"/>
      <c r="F1" s="235"/>
      <c r="G1" s="235"/>
      <c r="H1" s="235"/>
      <c r="I1" s="235"/>
      <c r="J1" s="235"/>
      <c r="K1" s="235"/>
    </row>
    <row r="2" spans="1:11" ht="22.5" customHeight="1" x14ac:dyDescent="0.25">
      <c r="A2" s="235" t="s">
        <v>1</v>
      </c>
      <c r="B2" s="235"/>
      <c r="C2" s="235"/>
      <c r="D2" s="235"/>
      <c r="E2" s="235"/>
      <c r="F2" s="235"/>
      <c r="G2" s="235"/>
      <c r="H2" s="235"/>
      <c r="I2" s="235"/>
      <c r="J2" s="235"/>
      <c r="K2" s="235"/>
    </row>
    <row r="3" spans="1:11" ht="22.5" customHeight="1" x14ac:dyDescent="0.25">
      <c r="A3" s="235" t="s">
        <v>2</v>
      </c>
      <c r="B3" s="235"/>
      <c r="C3" s="235"/>
      <c r="D3" s="235"/>
      <c r="E3" s="235"/>
      <c r="F3" s="235"/>
      <c r="G3" s="235"/>
      <c r="H3" s="235"/>
      <c r="I3" s="235"/>
      <c r="J3" s="235"/>
      <c r="K3" s="235"/>
    </row>
    <row r="4" spans="1:11" ht="15.75" thickBot="1" x14ac:dyDescent="0.3">
      <c r="F4" s="236" t="s">
        <v>3</v>
      </c>
      <c r="G4" s="236"/>
      <c r="H4" s="236"/>
      <c r="I4" s="236"/>
      <c r="J4" s="236"/>
    </row>
    <row r="5" spans="1:11" ht="15.75" customHeight="1" x14ac:dyDescent="0.25">
      <c r="A5" s="237" t="s">
        <v>4</v>
      </c>
      <c r="B5" s="238"/>
      <c r="C5" s="243" t="s">
        <v>5</v>
      </c>
      <c r="D5" s="244"/>
      <c r="F5" s="178" t="s">
        <v>6</v>
      </c>
      <c r="G5" s="178" t="s">
        <v>7</v>
      </c>
      <c r="H5" s="236" t="s">
        <v>8</v>
      </c>
      <c r="I5" s="236"/>
      <c r="J5" s="236"/>
    </row>
    <row r="6" spans="1:11" ht="22.5" customHeight="1" x14ac:dyDescent="0.25">
      <c r="A6" s="239"/>
      <c r="B6" s="240"/>
      <c r="C6" s="245"/>
      <c r="D6" s="244"/>
      <c r="F6" s="3">
        <v>1</v>
      </c>
      <c r="G6" s="180" t="s">
        <v>9</v>
      </c>
      <c r="H6" s="244" t="s">
        <v>10</v>
      </c>
      <c r="I6" s="244"/>
      <c r="J6" s="244"/>
    </row>
    <row r="7" spans="1:11" ht="37.5" customHeight="1" x14ac:dyDescent="0.25">
      <c r="A7" s="239"/>
      <c r="B7" s="240"/>
      <c r="C7" s="245"/>
      <c r="D7" s="244"/>
      <c r="F7" s="3">
        <v>2</v>
      </c>
      <c r="G7" s="180" t="s">
        <v>11</v>
      </c>
      <c r="H7" s="249" t="s">
        <v>12</v>
      </c>
      <c r="I7" s="249"/>
      <c r="J7" s="249"/>
    </row>
    <row r="8" spans="1:11" ht="316.5" customHeight="1" thickBot="1" x14ac:dyDescent="0.3">
      <c r="A8" s="241"/>
      <c r="B8" s="242"/>
      <c r="C8" s="245"/>
      <c r="D8" s="244"/>
      <c r="F8" s="3">
        <v>3</v>
      </c>
      <c r="G8" s="180" t="s">
        <v>13</v>
      </c>
      <c r="H8" s="250" t="s">
        <v>321</v>
      </c>
      <c r="I8" s="251"/>
      <c r="J8" s="243"/>
    </row>
    <row r="9" spans="1:11" ht="185.45" customHeight="1" x14ac:dyDescent="0.25">
      <c r="F9" s="146">
        <v>4</v>
      </c>
      <c r="G9" s="146" t="s">
        <v>14</v>
      </c>
      <c r="H9" s="231" t="s">
        <v>15</v>
      </c>
      <c r="I9" s="232"/>
      <c r="J9" s="232"/>
    </row>
    <row r="10" spans="1:11" ht="63.75" customHeight="1" x14ac:dyDescent="0.25">
      <c r="F10" s="180">
        <v>5</v>
      </c>
      <c r="G10" s="181" t="s">
        <v>16</v>
      </c>
      <c r="H10" s="249" t="s">
        <v>17</v>
      </c>
      <c r="I10" s="249"/>
      <c r="J10" s="249"/>
    </row>
    <row r="11" spans="1:11" ht="192.75" customHeight="1" x14ac:dyDescent="0.25">
      <c r="F11" s="180">
        <v>6</v>
      </c>
      <c r="G11" s="180" t="s">
        <v>18</v>
      </c>
      <c r="H11" s="249" t="s">
        <v>19</v>
      </c>
      <c r="I11" s="244"/>
      <c r="J11" s="244"/>
    </row>
    <row r="12" spans="1:11" ht="351.6" customHeight="1" x14ac:dyDescent="0.25">
      <c r="F12" s="1">
        <v>7</v>
      </c>
      <c r="G12" s="1" t="s">
        <v>20</v>
      </c>
      <c r="H12" s="249" t="s">
        <v>324</v>
      </c>
      <c r="I12" s="249"/>
      <c r="J12" s="249"/>
    </row>
    <row r="13" spans="1:11" ht="38.1" customHeight="1" x14ac:dyDescent="0.25">
      <c r="F13" s="1">
        <v>8</v>
      </c>
      <c r="G13" s="1" t="s">
        <v>21</v>
      </c>
      <c r="H13" s="249" t="s">
        <v>22</v>
      </c>
      <c r="I13" s="249"/>
      <c r="J13" s="249"/>
    </row>
    <row r="14" spans="1:11" ht="51.95" customHeight="1" x14ac:dyDescent="0.25">
      <c r="F14" s="1">
        <v>9</v>
      </c>
      <c r="G14" s="1" t="s">
        <v>23</v>
      </c>
      <c r="H14" s="249" t="s">
        <v>24</v>
      </c>
      <c r="I14" s="249"/>
      <c r="J14" s="249"/>
    </row>
    <row r="15" spans="1:11" ht="108" customHeight="1" x14ac:dyDescent="0.25">
      <c r="F15" s="1">
        <v>10</v>
      </c>
      <c r="G15" s="1" t="s">
        <v>25</v>
      </c>
      <c r="H15" s="249" t="s">
        <v>26</v>
      </c>
      <c r="I15" s="249"/>
      <c r="J15" s="249"/>
    </row>
    <row r="16" spans="1:11" ht="30.6" customHeight="1" x14ac:dyDescent="0.25">
      <c r="F16" s="1">
        <v>11</v>
      </c>
      <c r="G16" s="1" t="s">
        <v>325</v>
      </c>
      <c r="H16" s="249" t="s">
        <v>326</v>
      </c>
      <c r="I16" s="249"/>
      <c r="J16" s="249"/>
    </row>
    <row r="17" spans="1:47" ht="18.75" customHeight="1" thickBot="1" x14ac:dyDescent="0.3"/>
    <row r="18" spans="1:47" ht="18.75" customHeight="1" thickBot="1" x14ac:dyDescent="0.3">
      <c r="A18" s="252" t="s">
        <v>27</v>
      </c>
      <c r="B18" s="253"/>
      <c r="C18" s="256" t="s">
        <v>28</v>
      </c>
      <c r="D18" s="299" t="s">
        <v>29</v>
      </c>
      <c r="E18" s="300"/>
      <c r="F18" s="300"/>
      <c r="G18" s="300"/>
      <c r="H18" s="300"/>
      <c r="I18" s="300"/>
      <c r="J18" s="300"/>
      <c r="K18" s="300"/>
      <c r="L18" s="300"/>
      <c r="M18" s="300"/>
      <c r="N18" s="300"/>
      <c r="O18" s="300"/>
      <c r="P18" s="301"/>
      <c r="Q18" s="293" t="s">
        <v>30</v>
      </c>
      <c r="R18" s="294"/>
      <c r="S18" s="294"/>
      <c r="T18" s="295"/>
      <c r="U18" s="246" t="s">
        <v>31</v>
      </c>
      <c r="V18" s="283" t="s">
        <v>32</v>
      </c>
      <c r="W18" s="284"/>
      <c r="X18" s="284"/>
      <c r="Y18" s="284"/>
      <c r="Z18" s="285"/>
      <c r="AA18" s="259" t="s">
        <v>32</v>
      </c>
      <c r="AB18" s="260"/>
      <c r="AC18" s="260"/>
      <c r="AD18" s="260"/>
      <c r="AE18" s="261"/>
      <c r="AF18" s="262" t="s">
        <v>32</v>
      </c>
      <c r="AG18" s="263"/>
      <c r="AH18" s="263"/>
      <c r="AI18" s="263"/>
      <c r="AJ18" s="264"/>
      <c r="AK18" s="259" t="s">
        <v>32</v>
      </c>
      <c r="AL18" s="260"/>
      <c r="AM18" s="260"/>
      <c r="AN18" s="260"/>
      <c r="AO18" s="261"/>
      <c r="AP18" s="265" t="s">
        <v>32</v>
      </c>
      <c r="AQ18" s="266"/>
      <c r="AR18" s="266"/>
      <c r="AS18" s="266"/>
      <c r="AT18" s="267"/>
    </row>
    <row r="19" spans="1:47" ht="21" customHeight="1" thickBot="1" x14ac:dyDescent="0.3">
      <c r="A19" s="254"/>
      <c r="B19" s="255"/>
      <c r="C19" s="257"/>
      <c r="D19" s="302"/>
      <c r="E19" s="303"/>
      <c r="F19" s="303"/>
      <c r="G19" s="303"/>
      <c r="H19" s="303"/>
      <c r="I19" s="303"/>
      <c r="J19" s="303"/>
      <c r="K19" s="303"/>
      <c r="L19" s="303"/>
      <c r="M19" s="303"/>
      <c r="N19" s="303"/>
      <c r="O19" s="303"/>
      <c r="P19" s="304"/>
      <c r="Q19" s="296"/>
      <c r="R19" s="297"/>
      <c r="S19" s="297"/>
      <c r="T19" s="298"/>
      <c r="U19" s="247"/>
      <c r="V19" s="268" t="s">
        <v>33</v>
      </c>
      <c r="W19" s="269"/>
      <c r="X19" s="269"/>
      <c r="Y19" s="269"/>
      <c r="Z19" s="270"/>
      <c r="AA19" s="271" t="s">
        <v>34</v>
      </c>
      <c r="AB19" s="272"/>
      <c r="AC19" s="272"/>
      <c r="AD19" s="272"/>
      <c r="AE19" s="273"/>
      <c r="AF19" s="274" t="s">
        <v>35</v>
      </c>
      <c r="AG19" s="275"/>
      <c r="AH19" s="275"/>
      <c r="AI19" s="275"/>
      <c r="AJ19" s="276"/>
      <c r="AK19" s="277" t="s">
        <v>36</v>
      </c>
      <c r="AL19" s="278"/>
      <c r="AM19" s="278"/>
      <c r="AN19" s="278"/>
      <c r="AO19" s="279"/>
      <c r="AP19" s="280" t="s">
        <v>37</v>
      </c>
      <c r="AQ19" s="281"/>
      <c r="AR19" s="281"/>
      <c r="AS19" s="281"/>
      <c r="AT19" s="282"/>
    </row>
    <row r="20" spans="1:47" s="59" customFormat="1" ht="66.75" customHeight="1" thickBot="1" x14ac:dyDescent="0.3">
      <c r="A20" s="191" t="s">
        <v>38</v>
      </c>
      <c r="B20" s="192" t="s">
        <v>39</v>
      </c>
      <c r="C20" s="258"/>
      <c r="D20" s="191" t="s">
        <v>40</v>
      </c>
      <c r="E20" s="192" t="s">
        <v>41</v>
      </c>
      <c r="F20" s="192" t="s">
        <v>42</v>
      </c>
      <c r="G20" s="192" t="s">
        <v>43</v>
      </c>
      <c r="H20" s="192" t="s">
        <v>44</v>
      </c>
      <c r="I20" s="192" t="s">
        <v>45</v>
      </c>
      <c r="J20" s="192" t="s">
        <v>46</v>
      </c>
      <c r="K20" s="192" t="s">
        <v>47</v>
      </c>
      <c r="L20" s="192" t="s">
        <v>48</v>
      </c>
      <c r="M20" s="192" t="s">
        <v>49</v>
      </c>
      <c r="N20" s="192" t="s">
        <v>50</v>
      </c>
      <c r="O20" s="192" t="s">
        <v>51</v>
      </c>
      <c r="P20" s="193" t="s">
        <v>52</v>
      </c>
      <c r="Q20" s="194" t="s">
        <v>53</v>
      </c>
      <c r="R20" s="195" t="s">
        <v>54</v>
      </c>
      <c r="S20" s="195" t="s">
        <v>55</v>
      </c>
      <c r="T20" s="196" t="s">
        <v>56</v>
      </c>
      <c r="U20" s="248"/>
      <c r="V20" s="77" t="s">
        <v>57</v>
      </c>
      <c r="W20" s="78" t="s">
        <v>58</v>
      </c>
      <c r="X20" s="78" t="s">
        <v>59</v>
      </c>
      <c r="Y20" s="78" t="s">
        <v>60</v>
      </c>
      <c r="Z20" s="79" t="s">
        <v>61</v>
      </c>
      <c r="AA20" s="133" t="s">
        <v>57</v>
      </c>
      <c r="AB20" s="134" t="s">
        <v>58</v>
      </c>
      <c r="AC20" s="126" t="s">
        <v>59</v>
      </c>
      <c r="AD20" s="135" t="s">
        <v>60</v>
      </c>
      <c r="AE20" s="136" t="s">
        <v>61</v>
      </c>
      <c r="AF20" s="182" t="s">
        <v>57</v>
      </c>
      <c r="AG20" s="183" t="s">
        <v>58</v>
      </c>
      <c r="AH20" s="183" t="s">
        <v>59</v>
      </c>
      <c r="AI20" s="183" t="s">
        <v>60</v>
      </c>
      <c r="AJ20" s="184" t="s">
        <v>61</v>
      </c>
      <c r="AK20" s="185" t="s">
        <v>57</v>
      </c>
      <c r="AL20" s="186" t="s">
        <v>58</v>
      </c>
      <c r="AM20" s="186" t="s">
        <v>59</v>
      </c>
      <c r="AN20" s="186" t="s">
        <v>60</v>
      </c>
      <c r="AO20" s="187" t="s">
        <v>61</v>
      </c>
      <c r="AP20" s="188" t="s">
        <v>43</v>
      </c>
      <c r="AQ20" s="189" t="s">
        <v>57</v>
      </c>
      <c r="AR20" s="189" t="s">
        <v>58</v>
      </c>
      <c r="AS20" s="189" t="s">
        <v>59</v>
      </c>
      <c r="AT20" s="190" t="s">
        <v>62</v>
      </c>
    </row>
    <row r="21" spans="1:47" ht="193.5" customHeight="1" x14ac:dyDescent="0.25">
      <c r="A21" s="18">
        <v>7</v>
      </c>
      <c r="B21" s="11" t="s">
        <v>63</v>
      </c>
      <c r="C21" s="197" t="s">
        <v>64</v>
      </c>
      <c r="D21" s="198" t="s">
        <v>65</v>
      </c>
      <c r="E21" s="199">
        <v>4.2099999999999999E-2</v>
      </c>
      <c r="F21" s="200" t="s">
        <v>66</v>
      </c>
      <c r="G21" s="201" t="s">
        <v>67</v>
      </c>
      <c r="H21" s="201" t="s">
        <v>68</v>
      </c>
      <c r="I21" s="72" t="s">
        <v>69</v>
      </c>
      <c r="J21" s="8" t="s">
        <v>70</v>
      </c>
      <c r="K21" s="9" t="s">
        <v>71</v>
      </c>
      <c r="L21" s="73">
        <v>0</v>
      </c>
      <c r="M21" s="73">
        <v>0</v>
      </c>
      <c r="N21" s="74">
        <v>0</v>
      </c>
      <c r="O21" s="73">
        <v>1</v>
      </c>
      <c r="P21" s="75">
        <v>1</v>
      </c>
      <c r="Q21" s="19" t="s">
        <v>72</v>
      </c>
      <c r="R21" s="1" t="s">
        <v>73</v>
      </c>
      <c r="S21" s="1" t="s">
        <v>74</v>
      </c>
      <c r="T21" s="14" t="s">
        <v>75</v>
      </c>
      <c r="U21" s="40" t="str">
        <f>IF(Q21="EFICACIA","SI","NO")</f>
        <v>SI</v>
      </c>
      <c r="V21" s="13" t="s">
        <v>76</v>
      </c>
      <c r="W21" s="1" t="s">
        <v>76</v>
      </c>
      <c r="X21" s="60" t="s">
        <v>76</v>
      </c>
      <c r="Y21" s="1" t="s">
        <v>76</v>
      </c>
      <c r="Z21" s="14" t="s">
        <v>76</v>
      </c>
      <c r="AA21" s="116" t="s">
        <v>76</v>
      </c>
      <c r="AB21" s="86" t="s">
        <v>76</v>
      </c>
      <c r="AC21" s="89" t="s">
        <v>76</v>
      </c>
      <c r="AD21" s="80" t="s">
        <v>76</v>
      </c>
      <c r="AE21" s="117" t="s">
        <v>76</v>
      </c>
      <c r="AF21" s="86" t="s">
        <v>76</v>
      </c>
      <c r="AG21" s="86" t="s">
        <v>76</v>
      </c>
      <c r="AH21" s="89" t="s">
        <v>76</v>
      </c>
      <c r="AI21" s="80" t="s">
        <v>76</v>
      </c>
      <c r="AJ21" s="117" t="s">
        <v>76</v>
      </c>
      <c r="AK21" s="13">
        <f>O21</f>
        <v>1</v>
      </c>
      <c r="AL21" s="160">
        <v>1</v>
      </c>
      <c r="AM21" s="160">
        <v>1</v>
      </c>
      <c r="AN21" s="64" t="s">
        <v>77</v>
      </c>
      <c r="AO21" s="65" t="s">
        <v>78</v>
      </c>
      <c r="AP21" s="13" t="str">
        <f>G21</f>
        <v>Línea base construida</v>
      </c>
      <c r="AQ21" s="1">
        <v>1</v>
      </c>
      <c r="AR21" s="160">
        <v>1</v>
      </c>
      <c r="AS21" s="160" t="s">
        <v>327</v>
      </c>
      <c r="AT21" s="64" t="s">
        <v>77</v>
      </c>
    </row>
    <row r="22" spans="1:47" ht="180" x14ac:dyDescent="0.25">
      <c r="A22" s="17">
        <v>7</v>
      </c>
      <c r="B22" s="1" t="s">
        <v>63</v>
      </c>
      <c r="C22" s="14" t="s">
        <v>64</v>
      </c>
      <c r="D22" s="202" t="s">
        <v>79</v>
      </c>
      <c r="E22" s="199">
        <v>4.2099999999999999E-2</v>
      </c>
      <c r="F22" s="203" t="s">
        <v>66</v>
      </c>
      <c r="G22" s="201" t="s">
        <v>67</v>
      </c>
      <c r="H22" s="171" t="s">
        <v>80</v>
      </c>
      <c r="I22" s="72" t="s">
        <v>69</v>
      </c>
      <c r="J22" s="6" t="s">
        <v>70</v>
      </c>
      <c r="K22" s="7" t="s">
        <v>81</v>
      </c>
      <c r="L22" s="3">
        <v>0</v>
      </c>
      <c r="M22" s="3">
        <v>0</v>
      </c>
      <c r="N22" s="3">
        <v>1</v>
      </c>
      <c r="O22" s="3">
        <v>0</v>
      </c>
      <c r="P22" s="76">
        <v>1</v>
      </c>
      <c r="Q22" s="19" t="s">
        <v>72</v>
      </c>
      <c r="R22" s="1" t="s">
        <v>73</v>
      </c>
      <c r="S22" s="1" t="s">
        <v>74</v>
      </c>
      <c r="T22" s="14" t="s">
        <v>82</v>
      </c>
      <c r="U22" s="40" t="str">
        <f t="shared" ref="U22:U39" si="0">IF(Q22="EFICACIA","SI","NO")</f>
        <v>SI</v>
      </c>
      <c r="V22" s="13" t="s">
        <v>76</v>
      </c>
      <c r="W22" s="1" t="s">
        <v>76</v>
      </c>
      <c r="X22" s="60" t="s">
        <v>76</v>
      </c>
      <c r="Y22" s="1" t="s">
        <v>76</v>
      </c>
      <c r="Z22" s="14" t="s">
        <v>76</v>
      </c>
      <c r="AA22" s="116" t="s">
        <v>76</v>
      </c>
      <c r="AB22" s="86" t="s">
        <v>76</v>
      </c>
      <c r="AC22" s="89" t="s">
        <v>76</v>
      </c>
      <c r="AD22" s="80" t="s">
        <v>76</v>
      </c>
      <c r="AE22" s="117" t="s">
        <v>76</v>
      </c>
      <c r="AF22" s="30">
        <f t="shared" ref="AF22:AF46" si="1">N22</f>
        <v>1</v>
      </c>
      <c r="AG22" s="86">
        <v>1</v>
      </c>
      <c r="AH22" s="153">
        <v>1</v>
      </c>
      <c r="AI22" s="64" t="s">
        <v>83</v>
      </c>
      <c r="AJ22" s="65" t="s">
        <v>84</v>
      </c>
      <c r="AK22" s="13">
        <f t="shared" ref="AK22:AK44" si="2">O22</f>
        <v>0</v>
      </c>
      <c r="AL22" s="86">
        <v>0</v>
      </c>
      <c r="AM22" s="89">
        <v>0</v>
      </c>
      <c r="AN22" s="80" t="s">
        <v>76</v>
      </c>
      <c r="AO22" s="117" t="s">
        <v>76</v>
      </c>
      <c r="AP22" s="13" t="str">
        <f t="shared" ref="AP22:AP46" si="3">G22</f>
        <v>Línea base construida</v>
      </c>
      <c r="AQ22" s="1">
        <v>1</v>
      </c>
      <c r="AR22" s="160">
        <v>1</v>
      </c>
      <c r="AS22" s="160" t="s">
        <v>327</v>
      </c>
      <c r="AT22" s="64" t="s">
        <v>83</v>
      </c>
    </row>
    <row r="23" spans="1:47" ht="315" x14ac:dyDescent="0.25">
      <c r="A23" s="17">
        <v>6</v>
      </c>
      <c r="B23" s="1" t="s">
        <v>85</v>
      </c>
      <c r="C23" s="14" t="s">
        <v>64</v>
      </c>
      <c r="D23" s="202" t="s">
        <v>86</v>
      </c>
      <c r="E23" s="199">
        <v>4.2099999999999999E-2</v>
      </c>
      <c r="F23" s="181" t="s">
        <v>87</v>
      </c>
      <c r="G23" s="1" t="s">
        <v>88</v>
      </c>
      <c r="H23" s="1" t="s">
        <v>89</v>
      </c>
      <c r="I23" s="22" t="s">
        <v>90</v>
      </c>
      <c r="J23" s="8" t="s">
        <v>91</v>
      </c>
      <c r="K23" s="9" t="s">
        <v>92</v>
      </c>
      <c r="L23" s="32"/>
      <c r="M23" s="33">
        <v>1</v>
      </c>
      <c r="N23" s="33">
        <v>1</v>
      </c>
      <c r="O23" s="33">
        <v>1</v>
      </c>
      <c r="P23" s="34">
        <v>1</v>
      </c>
      <c r="Q23" s="19" t="s">
        <v>72</v>
      </c>
      <c r="R23" s="1" t="s">
        <v>93</v>
      </c>
      <c r="S23" s="1" t="s">
        <v>74</v>
      </c>
      <c r="T23" s="14"/>
      <c r="U23" s="40" t="str">
        <f t="shared" si="0"/>
        <v>SI</v>
      </c>
      <c r="V23" s="13" t="s">
        <v>76</v>
      </c>
      <c r="W23" s="1" t="s">
        <v>76</v>
      </c>
      <c r="X23" s="60" t="s">
        <v>76</v>
      </c>
      <c r="Y23" s="1" t="s">
        <v>76</v>
      </c>
      <c r="Z23" s="14" t="s">
        <v>76</v>
      </c>
      <c r="AA23" s="147">
        <v>1</v>
      </c>
      <c r="AB23" s="147">
        <v>1</v>
      </c>
      <c r="AC23" s="150">
        <v>1</v>
      </c>
      <c r="AD23" s="148" t="s">
        <v>94</v>
      </c>
      <c r="AE23" s="149" t="s">
        <v>95</v>
      </c>
      <c r="AF23" s="156">
        <f t="shared" si="1"/>
        <v>1</v>
      </c>
      <c r="AG23" s="87">
        <v>1</v>
      </c>
      <c r="AH23" s="89">
        <f>AG23/AF23</f>
        <v>1</v>
      </c>
      <c r="AI23" s="64" t="s">
        <v>96</v>
      </c>
      <c r="AJ23" s="204" t="s">
        <v>93</v>
      </c>
      <c r="AK23" s="161">
        <v>1</v>
      </c>
      <c r="AL23" s="160">
        <v>1</v>
      </c>
      <c r="AM23" s="160">
        <v>1</v>
      </c>
      <c r="AN23" s="64" t="s">
        <v>97</v>
      </c>
      <c r="AO23" s="65" t="s">
        <v>98</v>
      </c>
      <c r="AP23" s="13" t="str">
        <f t="shared" si="3"/>
        <v xml:space="preserve">Porcentaje de cumplimiento del Plan de Acción para la implementación de los presupuestos participativos </v>
      </c>
      <c r="AQ23" s="164">
        <v>1</v>
      </c>
      <c r="AR23" s="160">
        <v>1</v>
      </c>
      <c r="AS23" s="160" t="s">
        <v>327</v>
      </c>
      <c r="AT23" s="64" t="s">
        <v>97</v>
      </c>
    </row>
    <row r="24" spans="1:47" ht="120" x14ac:dyDescent="0.25">
      <c r="A24" s="17">
        <v>6</v>
      </c>
      <c r="B24" s="1" t="s">
        <v>85</v>
      </c>
      <c r="C24" s="14" t="s">
        <v>64</v>
      </c>
      <c r="D24" s="202" t="s">
        <v>322</v>
      </c>
      <c r="E24" s="199">
        <v>4.2099999999999999E-2</v>
      </c>
      <c r="F24" s="181" t="s">
        <v>87</v>
      </c>
      <c r="G24" s="1" t="s">
        <v>99</v>
      </c>
      <c r="H24" s="1" t="s">
        <v>100</v>
      </c>
      <c r="I24" s="39">
        <v>44.9</v>
      </c>
      <c r="J24" s="6" t="s">
        <v>101</v>
      </c>
      <c r="K24" s="7" t="s">
        <v>102</v>
      </c>
      <c r="L24" s="32"/>
      <c r="M24" s="32"/>
      <c r="N24" s="32"/>
      <c r="O24" s="35">
        <v>0.7</v>
      </c>
      <c r="P24" s="34">
        <v>0.7</v>
      </c>
      <c r="Q24" s="19" t="s">
        <v>72</v>
      </c>
      <c r="R24" s="1" t="s">
        <v>103</v>
      </c>
      <c r="S24" s="1" t="s">
        <v>74</v>
      </c>
      <c r="T24" s="1" t="s">
        <v>104</v>
      </c>
      <c r="U24" s="40" t="str">
        <f t="shared" si="0"/>
        <v>SI</v>
      </c>
      <c r="V24" s="13" t="s">
        <v>76</v>
      </c>
      <c r="W24" s="1" t="s">
        <v>76</v>
      </c>
      <c r="X24" s="60" t="s">
        <v>76</v>
      </c>
      <c r="Y24" s="1" t="s">
        <v>76</v>
      </c>
      <c r="Z24" s="14" t="s">
        <v>76</v>
      </c>
      <c r="AA24" s="116" t="s">
        <v>76</v>
      </c>
      <c r="AB24" s="86" t="s">
        <v>76</v>
      </c>
      <c r="AC24" s="89" t="s">
        <v>76</v>
      </c>
      <c r="AD24" s="80" t="s">
        <v>76</v>
      </c>
      <c r="AE24" s="117" t="s">
        <v>76</v>
      </c>
      <c r="AF24" s="86" t="s">
        <v>76</v>
      </c>
      <c r="AG24" s="86" t="s">
        <v>76</v>
      </c>
      <c r="AH24" s="89" t="s">
        <v>76</v>
      </c>
      <c r="AI24" s="80" t="s">
        <v>76</v>
      </c>
      <c r="AJ24" s="117" t="s">
        <v>76</v>
      </c>
      <c r="AK24" s="174">
        <v>0.7</v>
      </c>
      <c r="AL24" s="174">
        <v>0.58199999999999996</v>
      </c>
      <c r="AM24" s="162">
        <f>AL24/AK24</f>
        <v>0.83142857142857141</v>
      </c>
      <c r="AN24" s="64" t="s">
        <v>105</v>
      </c>
      <c r="AO24" s="65" t="s">
        <v>106</v>
      </c>
      <c r="AP24" s="13" t="str">
        <f t="shared" si="3"/>
        <v xml:space="preserve">Porcentaje de cumplimiento físico acumulado del Plan de Desarrollo Local </v>
      </c>
      <c r="AQ24" s="176">
        <v>0.7</v>
      </c>
      <c r="AR24" s="162">
        <v>0.83140000000000003</v>
      </c>
      <c r="AS24" s="175" t="s">
        <v>328</v>
      </c>
      <c r="AT24" s="65" t="s">
        <v>107</v>
      </c>
      <c r="AU24" s="148"/>
    </row>
    <row r="25" spans="1:47" ht="120" x14ac:dyDescent="0.25">
      <c r="A25" s="17">
        <v>6</v>
      </c>
      <c r="B25" s="1" t="s">
        <v>85</v>
      </c>
      <c r="C25" s="14" t="s">
        <v>108</v>
      </c>
      <c r="D25" s="13" t="s">
        <v>109</v>
      </c>
      <c r="E25" s="199">
        <v>4.2099999999999999E-2</v>
      </c>
      <c r="F25" s="181" t="s">
        <v>66</v>
      </c>
      <c r="G25" s="1" t="s">
        <v>110</v>
      </c>
      <c r="H25" s="1" t="s">
        <v>111</v>
      </c>
      <c r="I25" s="23" t="s">
        <v>112</v>
      </c>
      <c r="J25" s="6" t="s">
        <v>101</v>
      </c>
      <c r="K25" s="7" t="s">
        <v>113</v>
      </c>
      <c r="L25" s="32"/>
      <c r="M25" s="33">
        <v>0.2</v>
      </c>
      <c r="N25" s="32"/>
      <c r="O25" s="33">
        <v>0.92</v>
      </c>
      <c r="P25" s="34">
        <v>0.92</v>
      </c>
      <c r="Q25" s="19" t="s">
        <v>72</v>
      </c>
      <c r="R25" s="1" t="s">
        <v>114</v>
      </c>
      <c r="S25" s="1" t="s">
        <v>115</v>
      </c>
      <c r="T25" s="1" t="s">
        <v>114</v>
      </c>
      <c r="U25" s="40" t="str">
        <f t="shared" si="0"/>
        <v>SI</v>
      </c>
      <c r="V25" s="13" t="s">
        <v>76</v>
      </c>
      <c r="W25" s="1" t="s">
        <v>76</v>
      </c>
      <c r="X25" s="60" t="s">
        <v>76</v>
      </c>
      <c r="Y25" s="1" t="s">
        <v>76</v>
      </c>
      <c r="Z25" s="14" t="s">
        <v>76</v>
      </c>
      <c r="AA25" s="127">
        <f>M25</f>
        <v>0.2</v>
      </c>
      <c r="AB25" s="90">
        <v>0.14069999999999999</v>
      </c>
      <c r="AC25" s="89">
        <f>AB25/AA25</f>
        <v>0.7034999999999999</v>
      </c>
      <c r="AD25" s="64" t="s">
        <v>116</v>
      </c>
      <c r="AE25" s="117" t="s">
        <v>114</v>
      </c>
      <c r="AF25" s="86" t="s">
        <v>76</v>
      </c>
      <c r="AG25" s="86" t="s">
        <v>76</v>
      </c>
      <c r="AH25" s="89" t="s">
        <v>76</v>
      </c>
      <c r="AI25" s="80" t="s">
        <v>76</v>
      </c>
      <c r="AJ25" s="117" t="s">
        <v>76</v>
      </c>
      <c r="AK25" s="161">
        <v>0.92</v>
      </c>
      <c r="AL25" s="162">
        <v>0.97699999999999998</v>
      </c>
      <c r="AM25" s="160">
        <v>1</v>
      </c>
      <c r="AN25" s="64" t="s">
        <v>117</v>
      </c>
      <c r="AO25" s="65" t="s">
        <v>118</v>
      </c>
      <c r="AP25" s="13" t="str">
        <f t="shared" si="3"/>
        <v>Porcentaje de compromiso del presupuesto de inversión directa de la vigencia 2020</v>
      </c>
      <c r="AQ25" s="163">
        <v>0.92</v>
      </c>
      <c r="AR25" s="160">
        <v>1</v>
      </c>
      <c r="AS25" s="160" t="s">
        <v>327</v>
      </c>
      <c r="AT25" s="64" t="s">
        <v>117</v>
      </c>
    </row>
    <row r="26" spans="1:47" ht="120" x14ac:dyDescent="0.25">
      <c r="A26" s="17">
        <v>6</v>
      </c>
      <c r="B26" s="1" t="s">
        <v>85</v>
      </c>
      <c r="C26" s="14" t="s">
        <v>108</v>
      </c>
      <c r="D26" s="13" t="s">
        <v>119</v>
      </c>
      <c r="E26" s="199">
        <v>4.2099999999999999E-2</v>
      </c>
      <c r="F26" s="181" t="s">
        <v>66</v>
      </c>
      <c r="G26" s="1" t="s">
        <v>120</v>
      </c>
      <c r="H26" s="1" t="s">
        <v>121</v>
      </c>
      <c r="I26" s="24">
        <v>0.29820000000000002</v>
      </c>
      <c r="J26" s="6" t="s">
        <v>101</v>
      </c>
      <c r="K26" s="7" t="s">
        <v>122</v>
      </c>
      <c r="L26" s="32"/>
      <c r="M26" s="32"/>
      <c r="N26" s="32"/>
      <c r="O26" s="33">
        <v>0.25</v>
      </c>
      <c r="P26" s="34">
        <v>0.25</v>
      </c>
      <c r="Q26" s="19" t="s">
        <v>72</v>
      </c>
      <c r="R26" s="1" t="s">
        <v>114</v>
      </c>
      <c r="S26" s="1" t="s">
        <v>115</v>
      </c>
      <c r="T26" s="1" t="s">
        <v>114</v>
      </c>
      <c r="U26" s="40" t="str">
        <f t="shared" si="0"/>
        <v>SI</v>
      </c>
      <c r="V26" s="13" t="s">
        <v>76</v>
      </c>
      <c r="W26" s="1" t="s">
        <v>76</v>
      </c>
      <c r="X26" s="60" t="s">
        <v>76</v>
      </c>
      <c r="Y26" s="1" t="s">
        <v>76</v>
      </c>
      <c r="Z26" s="14" t="s">
        <v>76</v>
      </c>
      <c r="AA26" s="116" t="s">
        <v>76</v>
      </c>
      <c r="AB26" s="86" t="s">
        <v>76</v>
      </c>
      <c r="AC26" s="89" t="s">
        <v>76</v>
      </c>
      <c r="AD26" s="80" t="s">
        <v>76</v>
      </c>
      <c r="AE26" s="117" t="s">
        <v>76</v>
      </c>
      <c r="AF26" s="86" t="s">
        <v>76</v>
      </c>
      <c r="AG26" s="86" t="s">
        <v>76</v>
      </c>
      <c r="AH26" s="89" t="s">
        <v>76</v>
      </c>
      <c r="AI26" s="80" t="s">
        <v>76</v>
      </c>
      <c r="AJ26" s="117" t="s">
        <v>76</v>
      </c>
      <c r="AK26" s="161">
        <v>0.25</v>
      </c>
      <c r="AL26" s="160">
        <v>0.46</v>
      </c>
      <c r="AM26" s="160">
        <v>1</v>
      </c>
      <c r="AN26" s="64" t="s">
        <v>123</v>
      </c>
      <c r="AO26" s="65" t="s">
        <v>118</v>
      </c>
      <c r="AP26" s="13" t="str">
        <f t="shared" si="3"/>
        <v>Porcentaje de Giros de la Vigencia 2019</v>
      </c>
      <c r="AQ26" s="164">
        <v>0.25</v>
      </c>
      <c r="AR26" s="160">
        <v>1</v>
      </c>
      <c r="AS26" s="160" t="s">
        <v>327</v>
      </c>
      <c r="AT26" s="64" t="s">
        <v>123</v>
      </c>
    </row>
    <row r="27" spans="1:47" ht="135" x14ac:dyDescent="0.25">
      <c r="A27" s="17">
        <v>6</v>
      </c>
      <c r="B27" s="1" t="s">
        <v>85</v>
      </c>
      <c r="C27" s="14" t="s">
        <v>108</v>
      </c>
      <c r="D27" s="13" t="s">
        <v>124</v>
      </c>
      <c r="E27" s="199">
        <v>4.2099999999999999E-2</v>
      </c>
      <c r="F27" s="181" t="s">
        <v>66</v>
      </c>
      <c r="G27" s="1" t="s">
        <v>125</v>
      </c>
      <c r="H27" s="1" t="s">
        <v>126</v>
      </c>
      <c r="I27" s="24">
        <v>0.79690000000000005</v>
      </c>
      <c r="J27" s="6" t="s">
        <v>101</v>
      </c>
      <c r="K27" s="7" t="s">
        <v>127</v>
      </c>
      <c r="L27" s="32"/>
      <c r="M27" s="32"/>
      <c r="N27" s="32"/>
      <c r="O27" s="33">
        <v>0.45</v>
      </c>
      <c r="P27" s="34">
        <v>0.45</v>
      </c>
      <c r="Q27" s="19" t="s">
        <v>72</v>
      </c>
      <c r="R27" s="1" t="s">
        <v>114</v>
      </c>
      <c r="S27" s="1" t="s">
        <v>115</v>
      </c>
      <c r="T27" s="1" t="s">
        <v>114</v>
      </c>
      <c r="U27" s="40" t="str">
        <f t="shared" si="0"/>
        <v>SI</v>
      </c>
      <c r="V27" s="13" t="s">
        <v>76</v>
      </c>
      <c r="W27" s="1" t="s">
        <v>76</v>
      </c>
      <c r="X27" s="60" t="s">
        <v>76</v>
      </c>
      <c r="Y27" s="1" t="s">
        <v>76</v>
      </c>
      <c r="Z27" s="14" t="s">
        <v>76</v>
      </c>
      <c r="AA27" s="116" t="s">
        <v>76</v>
      </c>
      <c r="AB27" s="86" t="s">
        <v>76</v>
      </c>
      <c r="AC27" s="89" t="s">
        <v>76</v>
      </c>
      <c r="AD27" s="80" t="s">
        <v>76</v>
      </c>
      <c r="AE27" s="117" t="s">
        <v>76</v>
      </c>
      <c r="AF27" s="86" t="s">
        <v>76</v>
      </c>
      <c r="AG27" s="86" t="s">
        <v>76</v>
      </c>
      <c r="AH27" s="89" t="s">
        <v>76</v>
      </c>
      <c r="AI27" s="80" t="s">
        <v>76</v>
      </c>
      <c r="AJ27" s="117" t="s">
        <v>76</v>
      </c>
      <c r="AK27" s="161">
        <v>0.45</v>
      </c>
      <c r="AL27" s="162">
        <v>0.4148</v>
      </c>
      <c r="AM27" s="162">
        <v>0.92179999999999995</v>
      </c>
      <c r="AN27" s="64" t="s">
        <v>128</v>
      </c>
      <c r="AO27" s="65" t="s">
        <v>118</v>
      </c>
      <c r="AP27" s="13" t="str">
        <f t="shared" si="3"/>
        <v>Porcentaje de Giros de Obligaciones por Pagar 2019 y anteriores</v>
      </c>
      <c r="AQ27" s="164">
        <v>0.45</v>
      </c>
      <c r="AR27" s="162">
        <v>0.92179999999999995</v>
      </c>
      <c r="AS27" s="162" t="s">
        <v>329</v>
      </c>
      <c r="AT27" s="64" t="s">
        <v>128</v>
      </c>
    </row>
    <row r="28" spans="1:47" ht="135" x14ac:dyDescent="0.25">
      <c r="A28" s="17">
        <v>6</v>
      </c>
      <c r="B28" s="1" t="s">
        <v>85</v>
      </c>
      <c r="C28" s="14" t="s">
        <v>108</v>
      </c>
      <c r="D28" s="205" t="s">
        <v>129</v>
      </c>
      <c r="E28" s="199">
        <v>4.2099999999999999E-2</v>
      </c>
      <c r="F28" s="181" t="s">
        <v>66</v>
      </c>
      <c r="G28" s="1" t="s">
        <v>130</v>
      </c>
      <c r="H28" s="1" t="s">
        <v>131</v>
      </c>
      <c r="I28" s="24">
        <v>0.44490000000000002</v>
      </c>
      <c r="J28" s="6" t="s">
        <v>101</v>
      </c>
      <c r="K28" s="7" t="s">
        <v>132</v>
      </c>
      <c r="L28" s="32"/>
      <c r="M28" s="32"/>
      <c r="N28" s="32"/>
      <c r="O28" s="33">
        <v>0.7</v>
      </c>
      <c r="P28" s="34">
        <v>0.7</v>
      </c>
      <c r="Q28" s="19" t="s">
        <v>72</v>
      </c>
      <c r="R28" s="1" t="s">
        <v>114</v>
      </c>
      <c r="S28" s="1" t="s">
        <v>115</v>
      </c>
      <c r="T28" s="1" t="s">
        <v>114</v>
      </c>
      <c r="U28" s="40" t="str">
        <f t="shared" si="0"/>
        <v>SI</v>
      </c>
      <c r="V28" s="13" t="s">
        <v>76</v>
      </c>
      <c r="W28" s="1" t="s">
        <v>76</v>
      </c>
      <c r="X28" s="60" t="s">
        <v>76</v>
      </c>
      <c r="Y28" s="1" t="s">
        <v>76</v>
      </c>
      <c r="Z28" s="14" t="s">
        <v>76</v>
      </c>
      <c r="AA28" s="116">
        <f>M28</f>
        <v>0</v>
      </c>
      <c r="AB28" s="86" t="s">
        <v>76</v>
      </c>
      <c r="AC28" s="89" t="s">
        <v>76</v>
      </c>
      <c r="AD28" s="80" t="s">
        <v>76</v>
      </c>
      <c r="AE28" s="117" t="s">
        <v>76</v>
      </c>
      <c r="AF28" s="86" t="s">
        <v>76</v>
      </c>
      <c r="AG28" s="86" t="s">
        <v>76</v>
      </c>
      <c r="AH28" s="89" t="s">
        <v>76</v>
      </c>
      <c r="AI28" s="80" t="s">
        <v>76</v>
      </c>
      <c r="AJ28" s="117" t="s">
        <v>76</v>
      </c>
      <c r="AK28" s="161">
        <v>0.7</v>
      </c>
      <c r="AL28" s="162">
        <v>0.49440000000000001</v>
      </c>
      <c r="AM28" s="162">
        <f>AL28/AK28</f>
        <v>0.70628571428571429</v>
      </c>
      <c r="AN28" s="64" t="s">
        <v>133</v>
      </c>
      <c r="AO28" s="65" t="s">
        <v>118</v>
      </c>
      <c r="AP28" s="13" t="str">
        <f t="shared" si="3"/>
        <v xml:space="preserve">Porcentaje de Giros de Obligaciones por Pagar </v>
      </c>
      <c r="AQ28" s="164">
        <v>0.7</v>
      </c>
      <c r="AR28" s="162">
        <v>0.70628571428571429</v>
      </c>
      <c r="AS28" s="162" t="s">
        <v>330</v>
      </c>
      <c r="AT28" s="64" t="s">
        <v>133</v>
      </c>
    </row>
    <row r="29" spans="1:47" ht="271.5" customHeight="1" x14ac:dyDescent="0.25">
      <c r="A29" s="17">
        <v>6</v>
      </c>
      <c r="B29" s="1" t="s">
        <v>85</v>
      </c>
      <c r="C29" s="14" t="s">
        <v>108</v>
      </c>
      <c r="D29" s="13" t="s">
        <v>134</v>
      </c>
      <c r="E29" s="199">
        <v>4.2099999999999999E-2</v>
      </c>
      <c r="F29" s="181" t="s">
        <v>87</v>
      </c>
      <c r="G29" s="1" t="s">
        <v>135</v>
      </c>
      <c r="H29" s="7" t="s">
        <v>89</v>
      </c>
      <c r="I29" s="21" t="s">
        <v>90</v>
      </c>
      <c r="J29" s="6" t="s">
        <v>91</v>
      </c>
      <c r="K29" s="7" t="s">
        <v>92</v>
      </c>
      <c r="L29" s="33"/>
      <c r="M29" s="33">
        <v>1</v>
      </c>
      <c r="N29" s="33">
        <v>1</v>
      </c>
      <c r="O29" s="33">
        <v>1</v>
      </c>
      <c r="P29" s="34">
        <v>1</v>
      </c>
      <c r="Q29" s="19" t="s">
        <v>72</v>
      </c>
      <c r="R29" s="1" t="s">
        <v>136</v>
      </c>
      <c r="S29" s="1" t="s">
        <v>137</v>
      </c>
      <c r="T29" s="14"/>
      <c r="U29" s="40" t="str">
        <f t="shared" si="0"/>
        <v>SI</v>
      </c>
      <c r="V29" s="13" t="s">
        <v>138</v>
      </c>
      <c r="W29" s="1" t="s">
        <v>138</v>
      </c>
      <c r="X29" s="60" t="s">
        <v>138</v>
      </c>
      <c r="Y29" s="1" t="s">
        <v>138</v>
      </c>
      <c r="Z29" s="14" t="s">
        <v>138</v>
      </c>
      <c r="AA29" s="128">
        <v>1</v>
      </c>
      <c r="AB29" s="87">
        <v>1</v>
      </c>
      <c r="AC29" s="89">
        <v>1</v>
      </c>
      <c r="AD29" s="64" t="s">
        <v>139</v>
      </c>
      <c r="AE29" s="117" t="s">
        <v>136</v>
      </c>
      <c r="AF29" s="156">
        <f t="shared" si="1"/>
        <v>1</v>
      </c>
      <c r="AG29" s="157">
        <v>0.75</v>
      </c>
      <c r="AH29" s="89">
        <f>AG29/AF29</f>
        <v>0.75</v>
      </c>
      <c r="AI29" s="64" t="s">
        <v>140</v>
      </c>
      <c r="AJ29" s="65" t="s">
        <v>136</v>
      </c>
      <c r="AK29" s="161">
        <v>1</v>
      </c>
      <c r="AL29" s="162">
        <v>1</v>
      </c>
      <c r="AM29" s="162">
        <v>1</v>
      </c>
      <c r="AN29" s="64" t="s">
        <v>141</v>
      </c>
      <c r="AO29" s="65" t="s">
        <v>136</v>
      </c>
      <c r="AP29" s="13" t="str">
        <f t="shared" si="3"/>
        <v>Porcentaje de ejecución del SIPSE local</v>
      </c>
      <c r="AQ29" s="164">
        <v>1</v>
      </c>
      <c r="AR29" s="162">
        <v>0.91669999999999996</v>
      </c>
      <c r="AS29" s="162" t="s">
        <v>331</v>
      </c>
      <c r="AT29" s="64" t="s">
        <v>141</v>
      </c>
    </row>
    <row r="30" spans="1:47" ht="291.75" customHeight="1" x14ac:dyDescent="0.25">
      <c r="A30" s="17">
        <v>6</v>
      </c>
      <c r="B30" s="1" t="s">
        <v>85</v>
      </c>
      <c r="C30" s="14" t="s">
        <v>108</v>
      </c>
      <c r="D30" s="13" t="s">
        <v>142</v>
      </c>
      <c r="E30" s="199">
        <v>4.2099999999999999E-2</v>
      </c>
      <c r="F30" s="181" t="s">
        <v>66</v>
      </c>
      <c r="G30" s="1" t="s">
        <v>143</v>
      </c>
      <c r="H30" s="7" t="s">
        <v>89</v>
      </c>
      <c r="I30" s="21" t="s">
        <v>90</v>
      </c>
      <c r="J30" s="6" t="s">
        <v>91</v>
      </c>
      <c r="K30" s="7" t="s">
        <v>92</v>
      </c>
      <c r="L30" s="33"/>
      <c r="M30" s="33">
        <v>1</v>
      </c>
      <c r="N30" s="33">
        <v>1</v>
      </c>
      <c r="O30" s="33">
        <v>1</v>
      </c>
      <c r="P30" s="34">
        <v>1</v>
      </c>
      <c r="Q30" s="19" t="s">
        <v>72</v>
      </c>
      <c r="R30" s="1" t="s">
        <v>144</v>
      </c>
      <c r="S30" s="1" t="s">
        <v>145</v>
      </c>
      <c r="T30" s="31" t="s">
        <v>146</v>
      </c>
      <c r="U30" s="40" t="str">
        <f t="shared" si="0"/>
        <v>SI</v>
      </c>
      <c r="V30" s="13" t="s">
        <v>138</v>
      </c>
      <c r="W30" s="1" t="s">
        <v>138</v>
      </c>
      <c r="X30" s="60" t="s">
        <v>138</v>
      </c>
      <c r="Y30" s="1" t="s">
        <v>138</v>
      </c>
      <c r="Z30" s="14" t="s">
        <v>138</v>
      </c>
      <c r="AA30" s="127">
        <f>M30</f>
        <v>1</v>
      </c>
      <c r="AB30" s="127">
        <f>N30</f>
        <v>1</v>
      </c>
      <c r="AC30" s="89">
        <v>1</v>
      </c>
      <c r="AD30" s="64" t="s">
        <v>147</v>
      </c>
      <c r="AE30" s="81" t="s">
        <v>148</v>
      </c>
      <c r="AF30" s="156">
        <f t="shared" si="1"/>
        <v>1</v>
      </c>
      <c r="AG30" s="157">
        <v>1</v>
      </c>
      <c r="AH30" s="89">
        <f>AG30/AF30</f>
        <v>1</v>
      </c>
      <c r="AI30" s="64" t="s">
        <v>149</v>
      </c>
      <c r="AJ30" s="65" t="s">
        <v>150</v>
      </c>
      <c r="AK30" s="13">
        <v>100</v>
      </c>
      <c r="AL30" s="160">
        <v>1</v>
      </c>
      <c r="AM30" s="160">
        <v>1</v>
      </c>
      <c r="AN30" s="64" t="s">
        <v>151</v>
      </c>
      <c r="AO30" s="65" t="s">
        <v>152</v>
      </c>
      <c r="AP30" s="13" t="str">
        <f t="shared" si="3"/>
        <v>Porcentaje de avance acumulado en el cumplimiento del Plan de Sostenibilidad contable programado</v>
      </c>
      <c r="AQ30" s="160">
        <v>1</v>
      </c>
      <c r="AR30" s="160">
        <v>1</v>
      </c>
      <c r="AS30" s="160" t="s">
        <v>327</v>
      </c>
      <c r="AT30" s="64" t="s">
        <v>151</v>
      </c>
    </row>
    <row r="31" spans="1:47" ht="134.25" customHeight="1" x14ac:dyDescent="0.25">
      <c r="A31" s="17">
        <v>6</v>
      </c>
      <c r="B31" s="1" t="s">
        <v>85</v>
      </c>
      <c r="C31" s="14" t="s">
        <v>108</v>
      </c>
      <c r="D31" s="13" t="s">
        <v>153</v>
      </c>
      <c r="E31" s="199">
        <v>4.2099999999999999E-2</v>
      </c>
      <c r="F31" s="181" t="s">
        <v>66</v>
      </c>
      <c r="G31" s="1" t="s">
        <v>154</v>
      </c>
      <c r="H31" s="7" t="s">
        <v>155</v>
      </c>
      <c r="I31" s="21" t="s">
        <v>90</v>
      </c>
      <c r="J31" s="6" t="s">
        <v>91</v>
      </c>
      <c r="K31" s="7" t="s">
        <v>102</v>
      </c>
      <c r="L31" s="82">
        <v>0</v>
      </c>
      <c r="M31" s="82">
        <v>0</v>
      </c>
      <c r="N31" s="82">
        <v>0</v>
      </c>
      <c r="O31" s="82">
        <v>1</v>
      </c>
      <c r="P31" s="83">
        <v>1</v>
      </c>
      <c r="Q31" s="17" t="s">
        <v>72</v>
      </c>
      <c r="R31" s="1" t="s">
        <v>156</v>
      </c>
      <c r="S31" s="1" t="s">
        <v>157</v>
      </c>
      <c r="T31" s="84" t="s">
        <v>158</v>
      </c>
      <c r="U31" s="85"/>
      <c r="V31" s="13" t="s">
        <v>138</v>
      </c>
      <c r="W31" s="1" t="s">
        <v>138</v>
      </c>
      <c r="X31" s="60" t="s">
        <v>138</v>
      </c>
      <c r="Y31" s="1" t="s">
        <v>138</v>
      </c>
      <c r="Z31" s="14" t="s">
        <v>138</v>
      </c>
      <c r="AA31" s="116" t="s">
        <v>138</v>
      </c>
      <c r="AB31" s="86" t="s">
        <v>138</v>
      </c>
      <c r="AC31" s="89" t="s">
        <v>138</v>
      </c>
      <c r="AD31" s="1" t="s">
        <v>138</v>
      </c>
      <c r="AE31" s="14" t="s">
        <v>138</v>
      </c>
      <c r="AF31" s="86" t="s">
        <v>138</v>
      </c>
      <c r="AG31" s="86" t="s">
        <v>138</v>
      </c>
      <c r="AH31" s="89" t="s">
        <v>138</v>
      </c>
      <c r="AI31" s="80" t="s">
        <v>138</v>
      </c>
      <c r="AJ31" s="117" t="s">
        <v>138</v>
      </c>
      <c r="AK31" s="161">
        <v>1</v>
      </c>
      <c r="AL31" s="160">
        <v>1</v>
      </c>
      <c r="AM31" s="160">
        <v>1</v>
      </c>
      <c r="AN31" s="64" t="s">
        <v>159</v>
      </c>
      <c r="AO31" s="65" t="s">
        <v>160</v>
      </c>
      <c r="AP31" s="13" t="str">
        <f>D31</f>
        <v>Diligenciar el 100% del formulario de indicadores sobre transparencia.</v>
      </c>
      <c r="AQ31" s="160">
        <v>1</v>
      </c>
      <c r="AR31" s="160">
        <v>1</v>
      </c>
      <c r="AS31" s="160" t="s">
        <v>327</v>
      </c>
      <c r="AT31" s="64" t="s">
        <v>159</v>
      </c>
    </row>
    <row r="32" spans="1:47" ht="127.5" customHeight="1" x14ac:dyDescent="0.25">
      <c r="A32" s="17">
        <v>7</v>
      </c>
      <c r="B32" s="1" t="s">
        <v>63</v>
      </c>
      <c r="C32" s="14" t="s">
        <v>161</v>
      </c>
      <c r="D32" s="13" t="s">
        <v>162</v>
      </c>
      <c r="E32" s="199">
        <v>4.2099999999999999E-2</v>
      </c>
      <c r="F32" s="181" t="s">
        <v>66</v>
      </c>
      <c r="G32" s="1" t="s">
        <v>163</v>
      </c>
      <c r="H32" s="1" t="s">
        <v>164</v>
      </c>
      <c r="I32" s="21">
        <v>227</v>
      </c>
      <c r="J32" s="6" t="s">
        <v>101</v>
      </c>
      <c r="K32" s="7" t="s">
        <v>165</v>
      </c>
      <c r="L32" s="33">
        <v>0.25</v>
      </c>
      <c r="M32" s="33">
        <v>0.5</v>
      </c>
      <c r="N32" s="33">
        <v>0.75</v>
      </c>
      <c r="O32" s="33">
        <v>1</v>
      </c>
      <c r="P32" s="34">
        <v>1</v>
      </c>
      <c r="Q32" s="19" t="s">
        <v>72</v>
      </c>
      <c r="R32" s="1" t="s">
        <v>166</v>
      </c>
      <c r="S32" s="1" t="s">
        <v>167</v>
      </c>
      <c r="T32" s="31" t="s">
        <v>168</v>
      </c>
      <c r="U32" s="40" t="str">
        <f t="shared" si="0"/>
        <v>SI</v>
      </c>
      <c r="V32" s="91">
        <f>L32</f>
        <v>0.25</v>
      </c>
      <c r="W32" s="63">
        <v>0.09</v>
      </c>
      <c r="X32" s="55">
        <f>W32/V32</f>
        <v>0.36</v>
      </c>
      <c r="Y32" s="1" t="s">
        <v>169</v>
      </c>
      <c r="Z32" s="138" t="s">
        <v>170</v>
      </c>
      <c r="AA32" s="127">
        <v>0.5</v>
      </c>
      <c r="AB32" s="87">
        <v>0.3</v>
      </c>
      <c r="AC32" s="89">
        <f t="shared" ref="AC32:AC38" si="4">AB32/AA32</f>
        <v>0.6</v>
      </c>
      <c r="AD32" s="64" t="s">
        <v>171</v>
      </c>
      <c r="AE32" s="81" t="s">
        <v>172</v>
      </c>
      <c r="AF32" s="156">
        <f t="shared" si="1"/>
        <v>0.75</v>
      </c>
      <c r="AG32" s="157">
        <v>1.29</v>
      </c>
      <c r="AH32" s="89">
        <v>1</v>
      </c>
      <c r="AI32" s="64" t="s">
        <v>173</v>
      </c>
      <c r="AJ32" s="65" t="s">
        <v>174</v>
      </c>
      <c r="AK32" s="161">
        <v>1</v>
      </c>
      <c r="AL32" s="162">
        <v>0.70920000000000005</v>
      </c>
      <c r="AM32" s="162">
        <v>0.70920000000000005</v>
      </c>
      <c r="AN32" s="64" t="s">
        <v>175</v>
      </c>
      <c r="AO32" s="65" t="s">
        <v>176</v>
      </c>
      <c r="AP32" s="13" t="str">
        <f t="shared" si="3"/>
        <v>Respuesta a los requerimiento de los ciudadanos</v>
      </c>
      <c r="AQ32" s="164">
        <v>1</v>
      </c>
      <c r="AR32" s="162">
        <v>0.70920000000000005</v>
      </c>
      <c r="AS32" s="162" t="s">
        <v>332</v>
      </c>
      <c r="AT32" s="64" t="s">
        <v>175</v>
      </c>
    </row>
    <row r="33" spans="1:49" ht="409.5" x14ac:dyDescent="0.25">
      <c r="A33" s="17">
        <v>1</v>
      </c>
      <c r="B33" s="1" t="s">
        <v>177</v>
      </c>
      <c r="C33" s="14" t="s">
        <v>178</v>
      </c>
      <c r="D33" s="205" t="s">
        <v>179</v>
      </c>
      <c r="E33" s="199">
        <v>4.2099999999999999E-2</v>
      </c>
      <c r="F33" s="181" t="s">
        <v>66</v>
      </c>
      <c r="G33" s="1" t="s">
        <v>180</v>
      </c>
      <c r="H33" s="1" t="s">
        <v>181</v>
      </c>
      <c r="I33" s="21">
        <v>42</v>
      </c>
      <c r="J33" s="6" t="s">
        <v>70</v>
      </c>
      <c r="K33" s="7" t="s">
        <v>182</v>
      </c>
      <c r="L33" s="32">
        <v>8</v>
      </c>
      <c r="M33" s="32">
        <v>15</v>
      </c>
      <c r="N33" s="32">
        <v>15</v>
      </c>
      <c r="O33" s="32">
        <v>12</v>
      </c>
      <c r="P33" s="36">
        <f t="shared" ref="P33:P39" si="5">L33+M33+N33+O33</f>
        <v>50</v>
      </c>
      <c r="Q33" s="19" t="s">
        <v>72</v>
      </c>
      <c r="R33" s="1" t="s">
        <v>183</v>
      </c>
      <c r="S33" s="1" t="s">
        <v>184</v>
      </c>
      <c r="T33" s="31" t="s">
        <v>185</v>
      </c>
      <c r="U33" s="40" t="s">
        <v>186</v>
      </c>
      <c r="V33" s="30">
        <f t="shared" ref="V33:V45" si="6">L33</f>
        <v>8</v>
      </c>
      <c r="W33" s="181">
        <v>8</v>
      </c>
      <c r="X33" s="56">
        <v>1</v>
      </c>
      <c r="Y33" s="26" t="s">
        <v>187</v>
      </c>
      <c r="Z33" s="31" t="s">
        <v>185</v>
      </c>
      <c r="AA33" s="116">
        <f>M33</f>
        <v>15</v>
      </c>
      <c r="AB33" s="86">
        <v>15</v>
      </c>
      <c r="AC33" s="89">
        <f t="shared" si="4"/>
        <v>1</v>
      </c>
      <c r="AD33" s="64" t="s">
        <v>188</v>
      </c>
      <c r="AE33" s="81" t="s">
        <v>185</v>
      </c>
      <c r="AF33" s="30">
        <f t="shared" si="1"/>
        <v>15</v>
      </c>
      <c r="AG33" s="86">
        <v>15</v>
      </c>
      <c r="AH33" s="89">
        <f>AG33/AF33</f>
        <v>1</v>
      </c>
      <c r="AI33" s="64" t="s">
        <v>189</v>
      </c>
      <c r="AJ33" s="65" t="s">
        <v>185</v>
      </c>
      <c r="AK33" s="13">
        <f t="shared" si="2"/>
        <v>12</v>
      </c>
      <c r="AL33" s="64">
        <v>13</v>
      </c>
      <c r="AM33" s="160">
        <v>1</v>
      </c>
      <c r="AN33" s="64" t="s">
        <v>190</v>
      </c>
      <c r="AO33" s="65" t="s">
        <v>185</v>
      </c>
      <c r="AP33" s="13" t="str">
        <f t="shared" si="3"/>
        <v>Acciones de control a las actuaciones de IVC control en materia actividad económica</v>
      </c>
      <c r="AQ33" s="1">
        <f t="shared" ref="AQ33:AQ39" si="7">V33+AA33+AF33+AK33</f>
        <v>50</v>
      </c>
      <c r="AR33" s="160">
        <v>1</v>
      </c>
      <c r="AS33" s="160" t="s">
        <v>333</v>
      </c>
      <c r="AT33" s="64" t="s">
        <v>190</v>
      </c>
    </row>
    <row r="34" spans="1:49" ht="405" x14ac:dyDescent="0.25">
      <c r="A34" s="17">
        <v>1</v>
      </c>
      <c r="B34" s="1" t="s">
        <v>177</v>
      </c>
      <c r="C34" s="14" t="s">
        <v>178</v>
      </c>
      <c r="D34" s="205" t="s">
        <v>191</v>
      </c>
      <c r="E34" s="199">
        <v>4.2099999999999999E-2</v>
      </c>
      <c r="F34" s="181" t="s">
        <v>66</v>
      </c>
      <c r="G34" s="1" t="s">
        <v>192</v>
      </c>
      <c r="H34" s="1" t="s">
        <v>193</v>
      </c>
      <c r="I34" s="21">
        <v>24</v>
      </c>
      <c r="J34" s="6" t="s">
        <v>70</v>
      </c>
      <c r="K34" s="7" t="s">
        <v>182</v>
      </c>
      <c r="L34" s="32">
        <v>6</v>
      </c>
      <c r="M34" s="32">
        <v>8</v>
      </c>
      <c r="N34" s="32">
        <v>8</v>
      </c>
      <c r="O34" s="32">
        <v>12</v>
      </c>
      <c r="P34" s="32">
        <f t="shared" si="5"/>
        <v>34</v>
      </c>
      <c r="Q34" s="19" t="s">
        <v>72</v>
      </c>
      <c r="R34" s="1" t="s">
        <v>183</v>
      </c>
      <c r="S34" s="1" t="s">
        <v>184</v>
      </c>
      <c r="T34" s="31" t="s">
        <v>194</v>
      </c>
      <c r="U34" s="40" t="str">
        <f t="shared" si="0"/>
        <v>SI</v>
      </c>
      <c r="V34" s="30">
        <f t="shared" si="6"/>
        <v>6</v>
      </c>
      <c r="W34" s="181">
        <v>2</v>
      </c>
      <c r="X34" s="56">
        <f>W34/V34</f>
        <v>0.33333333333333331</v>
      </c>
      <c r="Y34" s="26" t="s">
        <v>195</v>
      </c>
      <c r="Z34" s="31" t="s">
        <v>194</v>
      </c>
      <c r="AA34" s="116">
        <f>M34</f>
        <v>8</v>
      </c>
      <c r="AB34" s="86">
        <v>8</v>
      </c>
      <c r="AC34" s="89">
        <f t="shared" si="4"/>
        <v>1</v>
      </c>
      <c r="AD34" s="64" t="s">
        <v>196</v>
      </c>
      <c r="AE34" s="81" t="s">
        <v>194</v>
      </c>
      <c r="AF34" s="30">
        <f t="shared" si="1"/>
        <v>8</v>
      </c>
      <c r="AG34" s="86">
        <v>8</v>
      </c>
      <c r="AH34" s="89">
        <f>AG34/AF34</f>
        <v>1</v>
      </c>
      <c r="AI34" s="64" t="s">
        <v>197</v>
      </c>
      <c r="AJ34" s="65" t="s">
        <v>194</v>
      </c>
      <c r="AK34" s="13">
        <f t="shared" si="2"/>
        <v>12</v>
      </c>
      <c r="AL34" s="64">
        <v>12</v>
      </c>
      <c r="AM34" s="160">
        <v>1</v>
      </c>
      <c r="AN34" s="64" t="s">
        <v>198</v>
      </c>
      <c r="AO34" s="65" t="s">
        <v>199</v>
      </c>
      <c r="AP34" s="13" t="str">
        <f t="shared" si="3"/>
        <v>Acciones de control a las actuaciones de IVC control en materia de  integridad del espacio publico.</v>
      </c>
      <c r="AQ34" s="1">
        <f t="shared" si="7"/>
        <v>34</v>
      </c>
      <c r="AR34" s="162">
        <v>0.88229999999999997</v>
      </c>
      <c r="AS34" s="160" t="s">
        <v>334</v>
      </c>
      <c r="AT34" s="64" t="s">
        <v>198</v>
      </c>
    </row>
    <row r="35" spans="1:49" ht="409.5" x14ac:dyDescent="0.25">
      <c r="A35" s="17">
        <v>1</v>
      </c>
      <c r="B35" s="1" t="s">
        <v>177</v>
      </c>
      <c r="C35" s="14" t="s">
        <v>178</v>
      </c>
      <c r="D35" s="205" t="s">
        <v>200</v>
      </c>
      <c r="E35" s="199">
        <v>4.2099999999999999E-2</v>
      </c>
      <c r="F35" s="181" t="s">
        <v>66</v>
      </c>
      <c r="G35" s="1" t="s">
        <v>201</v>
      </c>
      <c r="H35" s="1" t="s">
        <v>202</v>
      </c>
      <c r="I35" s="21">
        <v>26</v>
      </c>
      <c r="J35" s="6" t="s">
        <v>70</v>
      </c>
      <c r="K35" s="7" t="s">
        <v>182</v>
      </c>
      <c r="L35" s="32">
        <v>6</v>
      </c>
      <c r="M35" s="32">
        <v>8</v>
      </c>
      <c r="N35" s="32">
        <v>8</v>
      </c>
      <c r="O35" s="32">
        <v>16</v>
      </c>
      <c r="P35" s="32">
        <f t="shared" si="5"/>
        <v>38</v>
      </c>
      <c r="Q35" s="19" t="s">
        <v>72</v>
      </c>
      <c r="R35" s="1" t="s">
        <v>183</v>
      </c>
      <c r="S35" s="1" t="s">
        <v>184</v>
      </c>
      <c r="T35" s="31" t="s">
        <v>203</v>
      </c>
      <c r="U35" s="40" t="str">
        <f t="shared" si="0"/>
        <v>SI</v>
      </c>
      <c r="V35" s="30">
        <f t="shared" si="6"/>
        <v>6</v>
      </c>
      <c r="W35" s="181">
        <v>6</v>
      </c>
      <c r="X35" s="56">
        <v>1</v>
      </c>
      <c r="Y35" s="26" t="s">
        <v>204</v>
      </c>
      <c r="Z35" s="31" t="s">
        <v>203</v>
      </c>
      <c r="AA35" s="116">
        <f>M35</f>
        <v>8</v>
      </c>
      <c r="AB35" s="86">
        <v>0</v>
      </c>
      <c r="AC35" s="89">
        <f t="shared" si="4"/>
        <v>0</v>
      </c>
      <c r="AD35" s="64" t="s">
        <v>205</v>
      </c>
      <c r="AE35" s="65" t="s">
        <v>69</v>
      </c>
      <c r="AF35" s="30">
        <f t="shared" si="1"/>
        <v>8</v>
      </c>
      <c r="AG35" s="86">
        <v>8</v>
      </c>
      <c r="AH35" s="89">
        <f>AG35/AF35</f>
        <v>1</v>
      </c>
      <c r="AI35" s="64" t="s">
        <v>206</v>
      </c>
      <c r="AJ35" s="65" t="s">
        <v>203</v>
      </c>
      <c r="AK35" s="13">
        <f t="shared" si="2"/>
        <v>16</v>
      </c>
      <c r="AL35" s="165">
        <v>16</v>
      </c>
      <c r="AM35" s="160">
        <v>1</v>
      </c>
      <c r="AN35" s="64" t="s">
        <v>207</v>
      </c>
      <c r="AO35" s="65" t="s">
        <v>208</v>
      </c>
      <c r="AP35" s="13" t="str">
        <f t="shared" si="3"/>
        <v>Acciones de control  en materia de obras y urbanismo</v>
      </c>
      <c r="AQ35" s="1">
        <f t="shared" si="7"/>
        <v>38</v>
      </c>
      <c r="AR35" s="162">
        <v>0.78939999999999999</v>
      </c>
      <c r="AS35" s="160" t="s">
        <v>335</v>
      </c>
      <c r="AT35" s="64" t="s">
        <v>207</v>
      </c>
    </row>
    <row r="36" spans="1:49" ht="296.25" customHeight="1" x14ac:dyDescent="0.25">
      <c r="A36" s="17">
        <v>1</v>
      </c>
      <c r="B36" s="1" t="s">
        <v>177</v>
      </c>
      <c r="C36" s="14" t="s">
        <v>178</v>
      </c>
      <c r="D36" s="13" t="s">
        <v>209</v>
      </c>
      <c r="E36" s="199">
        <v>4.2099999999999999E-2</v>
      </c>
      <c r="F36" s="181" t="s">
        <v>66</v>
      </c>
      <c r="G36" s="1" t="s">
        <v>210</v>
      </c>
      <c r="H36" s="1" t="s">
        <v>211</v>
      </c>
      <c r="I36" s="21">
        <v>16663</v>
      </c>
      <c r="J36" s="6" t="s">
        <v>101</v>
      </c>
      <c r="K36" s="7" t="s">
        <v>212</v>
      </c>
      <c r="L36" s="33">
        <v>0</v>
      </c>
      <c r="M36" s="33">
        <v>0.15</v>
      </c>
      <c r="N36" s="33">
        <v>0.185</v>
      </c>
      <c r="O36" s="33">
        <v>0.22</v>
      </c>
      <c r="P36" s="34">
        <v>0.22</v>
      </c>
      <c r="Q36" s="19" t="s">
        <v>72</v>
      </c>
      <c r="R36" s="1" t="s">
        <v>213</v>
      </c>
      <c r="S36" s="1" t="s">
        <v>184</v>
      </c>
      <c r="T36" s="27"/>
      <c r="U36" s="40" t="str">
        <f t="shared" si="0"/>
        <v>SI</v>
      </c>
      <c r="V36" s="139" t="s">
        <v>138</v>
      </c>
      <c r="W36" s="26" t="s">
        <v>138</v>
      </c>
      <c r="X36" s="61" t="s">
        <v>138</v>
      </c>
      <c r="Y36" s="26" t="s">
        <v>138</v>
      </c>
      <c r="Z36" s="27" t="s">
        <v>138</v>
      </c>
      <c r="AA36" s="128">
        <v>0.15</v>
      </c>
      <c r="AB36" s="90">
        <v>0.12280000000000001</v>
      </c>
      <c r="AC36" s="89">
        <f t="shared" si="4"/>
        <v>0.81866666666666676</v>
      </c>
      <c r="AD36" s="64" t="s">
        <v>214</v>
      </c>
      <c r="AE36" s="65"/>
      <c r="AF36" s="158">
        <f t="shared" si="1"/>
        <v>0.185</v>
      </c>
      <c r="AG36" s="90">
        <v>0.12479999999999999</v>
      </c>
      <c r="AH36" s="154">
        <f>AG36/19%</f>
        <v>0.65684210526315789</v>
      </c>
      <c r="AI36" s="64" t="s">
        <v>215</v>
      </c>
      <c r="AJ36" s="65" t="s">
        <v>216</v>
      </c>
      <c r="AK36" s="161">
        <v>0.22</v>
      </c>
      <c r="AL36" s="162">
        <v>0.39939999999999998</v>
      </c>
      <c r="AM36" s="162">
        <v>1</v>
      </c>
      <c r="AN36" s="64" t="s">
        <v>217</v>
      </c>
      <c r="AO36" s="65" t="s">
        <v>218</v>
      </c>
      <c r="AP36" s="13" t="str">
        <f t="shared" si="3"/>
        <v xml:space="preserve">Porcentaje de expedientes de policía con impulso procesal </v>
      </c>
      <c r="AQ36" s="164">
        <v>0.22</v>
      </c>
      <c r="AR36" s="162">
        <v>1</v>
      </c>
      <c r="AS36" s="162" t="s">
        <v>336</v>
      </c>
      <c r="AT36" s="64" t="s">
        <v>217</v>
      </c>
    </row>
    <row r="37" spans="1:49" ht="105" x14ac:dyDescent="0.25">
      <c r="A37" s="17" t="s">
        <v>219</v>
      </c>
      <c r="B37" s="1" t="s">
        <v>177</v>
      </c>
      <c r="C37" s="14" t="s">
        <v>178</v>
      </c>
      <c r="D37" s="13" t="s">
        <v>220</v>
      </c>
      <c r="E37" s="199">
        <v>4.2099999999999999E-2</v>
      </c>
      <c r="F37" s="181" t="s">
        <v>66</v>
      </c>
      <c r="G37" s="1" t="s">
        <v>221</v>
      </c>
      <c r="H37" s="1" t="s">
        <v>222</v>
      </c>
      <c r="I37" s="21">
        <v>16663</v>
      </c>
      <c r="J37" s="6" t="s">
        <v>70</v>
      </c>
      <c r="K37" s="7" t="s">
        <v>223</v>
      </c>
      <c r="L37" s="33">
        <v>0.05</v>
      </c>
      <c r="M37" s="33">
        <v>0.05</v>
      </c>
      <c r="N37" s="151">
        <v>3.5000000000000003E-2</v>
      </c>
      <c r="O37" s="151">
        <v>3.5000000000000003E-2</v>
      </c>
      <c r="P37" s="34">
        <f>SUM(L37:O37)</f>
        <v>0.17</v>
      </c>
      <c r="Q37" s="19" t="s">
        <v>72</v>
      </c>
      <c r="R37" s="1" t="s">
        <v>213</v>
      </c>
      <c r="S37" s="1" t="s">
        <v>184</v>
      </c>
      <c r="T37" s="27"/>
      <c r="U37" s="40" t="str">
        <f t="shared" si="0"/>
        <v>SI</v>
      </c>
      <c r="V37" s="140">
        <f t="shared" si="6"/>
        <v>0.05</v>
      </c>
      <c r="W37" s="41">
        <v>0</v>
      </c>
      <c r="X37" s="57">
        <v>0</v>
      </c>
      <c r="Y37" s="26" t="s">
        <v>224</v>
      </c>
      <c r="Z37" s="27" t="s">
        <v>225</v>
      </c>
      <c r="AA37" s="127">
        <f>M37</f>
        <v>0.05</v>
      </c>
      <c r="AB37" s="90">
        <v>1.15E-2</v>
      </c>
      <c r="AC37" s="89">
        <f t="shared" si="4"/>
        <v>0.22999999999999998</v>
      </c>
      <c r="AD37" s="64" t="s">
        <v>226</v>
      </c>
      <c r="AE37" s="65"/>
      <c r="AF37" s="159">
        <f t="shared" si="1"/>
        <v>3.5000000000000003E-2</v>
      </c>
      <c r="AG37" s="90">
        <v>1.15E-2</v>
      </c>
      <c r="AH37" s="89">
        <f>AG37/3.5%</f>
        <v>0.32857142857142851</v>
      </c>
      <c r="AI37" s="64" t="s">
        <v>227</v>
      </c>
      <c r="AJ37" s="65" t="s">
        <v>216</v>
      </c>
      <c r="AK37" s="166">
        <v>3.5000000000000003E-2</v>
      </c>
      <c r="AL37" s="64" t="s">
        <v>228</v>
      </c>
      <c r="AM37" s="160">
        <v>1</v>
      </c>
      <c r="AN37" s="64" t="s">
        <v>229</v>
      </c>
      <c r="AO37" s="65" t="s">
        <v>218</v>
      </c>
      <c r="AP37" s="13" t="str">
        <f t="shared" si="3"/>
        <v>Porcentaje de expedientes de policía con fallo de fondo</v>
      </c>
      <c r="AQ37" s="164">
        <v>0.17</v>
      </c>
      <c r="AR37" s="162">
        <v>1</v>
      </c>
      <c r="AS37" s="162" t="s">
        <v>336</v>
      </c>
      <c r="AT37" s="64" t="s">
        <v>229</v>
      </c>
    </row>
    <row r="38" spans="1:49" ht="260.25" customHeight="1" x14ac:dyDescent="0.25">
      <c r="A38" s="17">
        <v>1</v>
      </c>
      <c r="B38" s="1" t="s">
        <v>177</v>
      </c>
      <c r="C38" s="14" t="s">
        <v>178</v>
      </c>
      <c r="D38" s="206" t="s">
        <v>230</v>
      </c>
      <c r="E38" s="199">
        <v>4.2099999999999999E-2</v>
      </c>
      <c r="F38" s="181" t="s">
        <v>66</v>
      </c>
      <c r="G38" s="1" t="s">
        <v>231</v>
      </c>
      <c r="H38" s="207" t="s">
        <v>232</v>
      </c>
      <c r="I38" s="21">
        <v>379</v>
      </c>
      <c r="J38" s="6" t="s">
        <v>70</v>
      </c>
      <c r="K38" s="7" t="s">
        <v>231</v>
      </c>
      <c r="L38" s="32">
        <v>43</v>
      </c>
      <c r="M38" s="32">
        <v>64</v>
      </c>
      <c r="N38" s="32">
        <v>22</v>
      </c>
      <c r="O38" s="32">
        <v>87</v>
      </c>
      <c r="P38" s="32">
        <f t="shared" si="5"/>
        <v>216</v>
      </c>
      <c r="Q38" s="19" t="s">
        <v>72</v>
      </c>
      <c r="R38" s="1" t="s">
        <v>213</v>
      </c>
      <c r="S38" s="1" t="s">
        <v>184</v>
      </c>
      <c r="T38" s="27"/>
      <c r="U38" s="40" t="str">
        <f t="shared" si="0"/>
        <v>SI</v>
      </c>
      <c r="V38" s="42">
        <f t="shared" si="6"/>
        <v>43</v>
      </c>
      <c r="W38" s="42">
        <v>1</v>
      </c>
      <c r="X38" s="58">
        <f>W38/V38</f>
        <v>2.3255813953488372E-2</v>
      </c>
      <c r="Y38" s="141" t="s">
        <v>233</v>
      </c>
      <c r="Z38" s="142" t="s">
        <v>170</v>
      </c>
      <c r="AA38" s="116">
        <f>M38</f>
        <v>64</v>
      </c>
      <c r="AB38" s="86">
        <v>0</v>
      </c>
      <c r="AC38" s="89">
        <f t="shared" si="4"/>
        <v>0</v>
      </c>
      <c r="AD38" s="64" t="s">
        <v>234</v>
      </c>
      <c r="AE38" s="117" t="s">
        <v>213</v>
      </c>
      <c r="AF38" s="30">
        <f t="shared" si="1"/>
        <v>22</v>
      </c>
      <c r="AG38" s="86">
        <v>1</v>
      </c>
      <c r="AH38" s="89">
        <f>AG38/AF38</f>
        <v>4.5454545454545456E-2</v>
      </c>
      <c r="AI38" s="64" t="s">
        <v>235</v>
      </c>
      <c r="AJ38" s="65" t="s">
        <v>216</v>
      </c>
      <c r="AK38" s="13">
        <f t="shared" si="2"/>
        <v>87</v>
      </c>
      <c r="AL38" s="165">
        <v>191</v>
      </c>
      <c r="AM38" s="87">
        <v>1</v>
      </c>
      <c r="AN38" s="64" t="s">
        <v>236</v>
      </c>
      <c r="AO38" s="65" t="s">
        <v>237</v>
      </c>
      <c r="AP38" s="13" t="str">
        <f t="shared" si="3"/>
        <v>Actuaciones administrativas terminadas</v>
      </c>
      <c r="AQ38" s="1">
        <f t="shared" si="7"/>
        <v>216</v>
      </c>
      <c r="AR38" s="87">
        <f>191/AQ38</f>
        <v>0.8842592592592593</v>
      </c>
      <c r="AS38" s="160" t="s">
        <v>337</v>
      </c>
      <c r="AT38" s="64"/>
    </row>
    <row r="39" spans="1:49" ht="105" x14ac:dyDescent="0.25">
      <c r="A39" s="17">
        <v>1</v>
      </c>
      <c r="B39" s="1" t="s">
        <v>177</v>
      </c>
      <c r="C39" s="14" t="s">
        <v>178</v>
      </c>
      <c r="D39" s="208" t="s">
        <v>238</v>
      </c>
      <c r="E39" s="199">
        <v>4.2099999999999999E-2</v>
      </c>
      <c r="F39" s="209" t="s">
        <v>66</v>
      </c>
      <c r="G39" s="1" t="s">
        <v>239</v>
      </c>
      <c r="H39" s="210" t="s">
        <v>240</v>
      </c>
      <c r="I39" s="25" t="s">
        <v>90</v>
      </c>
      <c r="J39" s="10" t="s">
        <v>70</v>
      </c>
      <c r="K39" s="7" t="s">
        <v>241</v>
      </c>
      <c r="L39" s="37">
        <v>0</v>
      </c>
      <c r="M39" s="37">
        <v>0</v>
      </c>
      <c r="N39" s="37">
        <v>28</v>
      </c>
      <c r="O39" s="37">
        <v>115</v>
      </c>
      <c r="P39" s="38">
        <f t="shared" si="5"/>
        <v>143</v>
      </c>
      <c r="Q39" s="19" t="s">
        <v>72</v>
      </c>
      <c r="R39" s="1" t="s">
        <v>213</v>
      </c>
      <c r="S39" s="1" t="s">
        <v>184</v>
      </c>
      <c r="T39" s="27"/>
      <c r="U39" s="40" t="str">
        <f t="shared" si="0"/>
        <v>SI</v>
      </c>
      <c r="V39" s="30">
        <f t="shared" si="6"/>
        <v>0</v>
      </c>
      <c r="W39" s="1" t="s">
        <v>76</v>
      </c>
      <c r="X39" s="60" t="s">
        <v>76</v>
      </c>
      <c r="Y39" s="1" t="s">
        <v>76</v>
      </c>
      <c r="Z39" s="14" t="s">
        <v>76</v>
      </c>
      <c r="AA39" s="116">
        <f>M39</f>
        <v>0</v>
      </c>
      <c r="AB39" s="86" t="s">
        <v>76</v>
      </c>
      <c r="AC39" s="89" t="s">
        <v>76</v>
      </c>
      <c r="AD39" s="80" t="s">
        <v>76</v>
      </c>
      <c r="AE39" s="117" t="s">
        <v>76</v>
      </c>
      <c r="AF39" s="30">
        <f t="shared" si="1"/>
        <v>28</v>
      </c>
      <c r="AG39" s="86">
        <v>4</v>
      </c>
      <c r="AH39" s="89">
        <f>AG39/AF39</f>
        <v>0.14285714285714285</v>
      </c>
      <c r="AI39" s="64" t="s">
        <v>242</v>
      </c>
      <c r="AJ39" s="65" t="s">
        <v>216</v>
      </c>
      <c r="AK39" s="13">
        <f t="shared" si="2"/>
        <v>115</v>
      </c>
      <c r="AL39" s="64">
        <v>152</v>
      </c>
      <c r="AM39" s="160">
        <v>1</v>
      </c>
      <c r="AN39" s="64" t="s">
        <v>243</v>
      </c>
      <c r="AO39" s="65" t="s">
        <v>237</v>
      </c>
      <c r="AP39" s="13" t="str">
        <f t="shared" si="3"/>
        <v>Actuaciones administrativas terminadas por agotamiento de la via gubernativa</v>
      </c>
      <c r="AQ39" s="1">
        <f t="shared" si="7"/>
        <v>143</v>
      </c>
      <c r="AR39" s="87">
        <v>1</v>
      </c>
      <c r="AS39" s="160" t="s">
        <v>339</v>
      </c>
      <c r="AT39" s="64" t="s">
        <v>338</v>
      </c>
    </row>
    <row r="40" spans="1:49" s="54" customFormat="1" ht="24" customHeight="1" x14ac:dyDescent="0.25">
      <c r="A40" s="43"/>
      <c r="B40" s="44"/>
      <c r="C40" s="45"/>
      <c r="D40" s="211" t="s">
        <v>244</v>
      </c>
      <c r="E40" s="46">
        <f>SUM(E21:E39)</f>
        <v>0.79990000000000028</v>
      </c>
      <c r="F40" s="47"/>
      <c r="G40" s="47"/>
      <c r="H40" s="47"/>
      <c r="I40" s="21"/>
      <c r="J40" s="47"/>
      <c r="K40" s="48"/>
      <c r="L40" s="21"/>
      <c r="M40" s="21"/>
      <c r="N40" s="21"/>
      <c r="O40" s="21"/>
      <c r="P40" s="179"/>
      <c r="Q40" s="49"/>
      <c r="R40" s="48"/>
      <c r="S40" s="48"/>
      <c r="T40" s="50"/>
      <c r="U40" s="137"/>
      <c r="V40" s="51">
        <f t="shared" si="6"/>
        <v>0</v>
      </c>
      <c r="W40" s="48"/>
      <c r="X40" s="62"/>
      <c r="Y40" s="48"/>
      <c r="Z40" s="50"/>
      <c r="AA40" s="129"/>
      <c r="AB40" s="88"/>
      <c r="AC40" s="124"/>
      <c r="AD40" s="66"/>
      <c r="AE40" s="67"/>
      <c r="AF40" s="51">
        <f t="shared" si="1"/>
        <v>0</v>
      </c>
      <c r="AG40" s="88"/>
      <c r="AH40" s="155"/>
      <c r="AI40" s="66"/>
      <c r="AJ40" s="67"/>
      <c r="AK40" s="52">
        <f t="shared" si="2"/>
        <v>0</v>
      </c>
      <c r="AL40" s="66"/>
      <c r="AM40" s="66"/>
      <c r="AN40" s="66"/>
      <c r="AO40" s="67"/>
      <c r="AP40" s="52">
        <f t="shared" si="3"/>
        <v>0</v>
      </c>
      <c r="AQ40" s="48">
        <f>SUM(AQ21:AQ39)</f>
        <v>491.40999999999997</v>
      </c>
      <c r="AR40" s="66"/>
      <c r="AS40" s="66"/>
      <c r="AT40" s="67"/>
      <c r="AU40" s="53"/>
      <c r="AV40" s="53"/>
      <c r="AW40" s="53"/>
    </row>
    <row r="41" spans="1:49" s="103" customFormat="1" ht="195" x14ac:dyDescent="0.25">
      <c r="A41" s="92"/>
      <c r="B41" s="98" t="s">
        <v>245</v>
      </c>
      <c r="C41" s="101" t="s">
        <v>246</v>
      </c>
      <c r="D41" s="212" t="s">
        <v>247</v>
      </c>
      <c r="E41" s="69">
        <v>0.04</v>
      </c>
      <c r="F41" s="98" t="s">
        <v>248</v>
      </c>
      <c r="G41" s="98" t="s">
        <v>249</v>
      </c>
      <c r="H41" s="98" t="s">
        <v>250</v>
      </c>
      <c r="I41" s="96">
        <v>0</v>
      </c>
      <c r="J41" s="96" t="s">
        <v>91</v>
      </c>
      <c r="K41" s="98" t="s">
        <v>251</v>
      </c>
      <c r="L41" s="105"/>
      <c r="M41" s="105">
        <v>0.7</v>
      </c>
      <c r="N41" s="105"/>
      <c r="O41" s="105">
        <v>0.7</v>
      </c>
      <c r="P41" s="213">
        <v>0.7</v>
      </c>
      <c r="Q41" s="212" t="s">
        <v>72</v>
      </c>
      <c r="R41" s="96" t="s">
        <v>252</v>
      </c>
      <c r="S41" s="96" t="s">
        <v>253</v>
      </c>
      <c r="T41" s="214" t="s">
        <v>254</v>
      </c>
      <c r="U41" s="93" t="s">
        <v>186</v>
      </c>
      <c r="V41" s="104">
        <f t="shared" si="6"/>
        <v>0</v>
      </c>
      <c r="W41" s="94" t="s">
        <v>76</v>
      </c>
      <c r="X41" s="95" t="s">
        <v>76</v>
      </c>
      <c r="Y41" s="94" t="s">
        <v>76</v>
      </c>
      <c r="Z41" s="143" t="s">
        <v>76</v>
      </c>
      <c r="AA41" s="130">
        <f>M41</f>
        <v>0.7</v>
      </c>
      <c r="AB41" s="97">
        <v>0.75</v>
      </c>
      <c r="AC41" s="106">
        <v>1</v>
      </c>
      <c r="AD41" s="98" t="s">
        <v>255</v>
      </c>
      <c r="AE41" s="118" t="s">
        <v>254</v>
      </c>
      <c r="AF41" s="96" t="s">
        <v>76</v>
      </c>
      <c r="AG41" s="96" t="s">
        <v>76</v>
      </c>
      <c r="AH41" s="106" t="s">
        <v>76</v>
      </c>
      <c r="AI41" s="99" t="s">
        <v>76</v>
      </c>
      <c r="AJ41" s="118" t="s">
        <v>76</v>
      </c>
      <c r="AK41" s="167">
        <v>0.7</v>
      </c>
      <c r="AL41" s="168">
        <v>0.8</v>
      </c>
      <c r="AM41" s="168">
        <v>1</v>
      </c>
      <c r="AN41" s="98" t="s">
        <v>256</v>
      </c>
      <c r="AO41" s="101" t="s">
        <v>257</v>
      </c>
      <c r="AP41" s="100" t="str">
        <f t="shared" si="3"/>
        <v>Cumplimiento de criterios ambientales</v>
      </c>
      <c r="AQ41" s="169">
        <v>0.7</v>
      </c>
      <c r="AR41" s="168">
        <v>1</v>
      </c>
      <c r="AS41" s="168" t="s">
        <v>340</v>
      </c>
      <c r="AT41" s="98" t="s">
        <v>256</v>
      </c>
      <c r="AU41" s="102"/>
      <c r="AV41" s="102"/>
      <c r="AW41" s="102"/>
    </row>
    <row r="42" spans="1:49" s="103" customFormat="1" ht="409.5" x14ac:dyDescent="0.25">
      <c r="A42" s="92"/>
      <c r="B42" s="98" t="s">
        <v>245</v>
      </c>
      <c r="C42" s="101" t="s">
        <v>246</v>
      </c>
      <c r="D42" s="212" t="s">
        <v>258</v>
      </c>
      <c r="E42" s="69">
        <v>0.04</v>
      </c>
      <c r="F42" s="98" t="s">
        <v>248</v>
      </c>
      <c r="G42" s="98" t="s">
        <v>259</v>
      </c>
      <c r="H42" s="98" t="s">
        <v>260</v>
      </c>
      <c r="I42" s="96">
        <v>0</v>
      </c>
      <c r="J42" s="96" t="s">
        <v>91</v>
      </c>
      <c r="K42" s="98" t="s">
        <v>261</v>
      </c>
      <c r="L42" s="68"/>
      <c r="M42" s="69">
        <v>1</v>
      </c>
      <c r="N42" s="69">
        <v>1</v>
      </c>
      <c r="O42" s="69">
        <v>1</v>
      </c>
      <c r="P42" s="213">
        <v>1</v>
      </c>
      <c r="Q42" s="212" t="s">
        <v>72</v>
      </c>
      <c r="R42" s="96" t="s">
        <v>262</v>
      </c>
      <c r="S42" s="96" t="s">
        <v>263</v>
      </c>
      <c r="T42" s="214" t="s">
        <v>264</v>
      </c>
      <c r="U42" s="93" t="s">
        <v>186</v>
      </c>
      <c r="V42" s="104">
        <f t="shared" si="6"/>
        <v>0</v>
      </c>
      <c r="W42" s="94" t="s">
        <v>76</v>
      </c>
      <c r="X42" s="95" t="s">
        <v>76</v>
      </c>
      <c r="Y42" s="94" t="s">
        <v>76</v>
      </c>
      <c r="Z42" s="143" t="s">
        <v>76</v>
      </c>
      <c r="AA42" s="130">
        <f>M42</f>
        <v>1</v>
      </c>
      <c r="AB42" s="97">
        <v>1</v>
      </c>
      <c r="AC42" s="106">
        <v>1</v>
      </c>
      <c r="AD42" s="98" t="s">
        <v>265</v>
      </c>
      <c r="AE42" s="118" t="s">
        <v>266</v>
      </c>
      <c r="AF42" s="115">
        <f t="shared" si="1"/>
        <v>1</v>
      </c>
      <c r="AG42" s="97">
        <v>1</v>
      </c>
      <c r="AH42" s="106">
        <f>AG42/AF42</f>
        <v>1</v>
      </c>
      <c r="AI42" s="98" t="s">
        <v>267</v>
      </c>
      <c r="AJ42" s="101" t="s">
        <v>268</v>
      </c>
      <c r="AK42" s="100">
        <v>3</v>
      </c>
      <c r="AL42" s="98">
        <v>3</v>
      </c>
      <c r="AM42" s="168">
        <v>1</v>
      </c>
      <c r="AN42" s="98" t="s">
        <v>269</v>
      </c>
      <c r="AO42" s="101" t="s">
        <v>270</v>
      </c>
      <c r="AP42" s="100" t="str">
        <f t="shared" si="3"/>
        <v>Nivel de participación en actividades de gestión documental</v>
      </c>
      <c r="AQ42" s="170">
        <v>3</v>
      </c>
      <c r="AR42" s="168">
        <v>1</v>
      </c>
      <c r="AS42" s="168" t="s">
        <v>341</v>
      </c>
      <c r="AT42" s="101" t="s">
        <v>271</v>
      </c>
      <c r="AU42" s="102"/>
      <c r="AV42" s="102"/>
      <c r="AW42" s="102"/>
    </row>
    <row r="43" spans="1:49" s="103" customFormat="1" ht="150" x14ac:dyDescent="0.25">
      <c r="A43" s="92"/>
      <c r="B43" s="98" t="s">
        <v>245</v>
      </c>
      <c r="C43" s="101" t="s">
        <v>246</v>
      </c>
      <c r="D43" s="212" t="s">
        <v>272</v>
      </c>
      <c r="E43" s="69">
        <v>0.03</v>
      </c>
      <c r="F43" s="98" t="s">
        <v>248</v>
      </c>
      <c r="G43" s="98" t="s">
        <v>273</v>
      </c>
      <c r="H43" s="98" t="s">
        <v>274</v>
      </c>
      <c r="I43" s="96">
        <v>0</v>
      </c>
      <c r="J43" s="96" t="s">
        <v>70</v>
      </c>
      <c r="K43" s="98" t="s">
        <v>275</v>
      </c>
      <c r="L43" s="68"/>
      <c r="M43" s="70"/>
      <c r="N43" s="71">
        <v>0</v>
      </c>
      <c r="O43" s="71">
        <v>1</v>
      </c>
      <c r="P43" s="215">
        <v>1</v>
      </c>
      <c r="Q43" s="212" t="s">
        <v>72</v>
      </c>
      <c r="R43" s="96" t="s">
        <v>276</v>
      </c>
      <c r="S43" s="96" t="s">
        <v>253</v>
      </c>
      <c r="T43" s="214" t="s">
        <v>277</v>
      </c>
      <c r="U43" s="93" t="s">
        <v>186</v>
      </c>
      <c r="V43" s="104">
        <f t="shared" si="6"/>
        <v>0</v>
      </c>
      <c r="W43" s="94" t="s">
        <v>76</v>
      </c>
      <c r="X43" s="95" t="s">
        <v>76</v>
      </c>
      <c r="Y43" s="94" t="s">
        <v>76</v>
      </c>
      <c r="Z43" s="143" t="s">
        <v>76</v>
      </c>
      <c r="AA43" s="119" t="s">
        <v>76</v>
      </c>
      <c r="AB43" s="96" t="s">
        <v>76</v>
      </c>
      <c r="AC43" s="106" t="s">
        <v>76</v>
      </c>
      <c r="AD43" s="99" t="s">
        <v>76</v>
      </c>
      <c r="AE43" s="118" t="s">
        <v>76</v>
      </c>
      <c r="AF43" s="96" t="s">
        <v>76</v>
      </c>
      <c r="AG43" s="96" t="s">
        <v>76</v>
      </c>
      <c r="AH43" s="106" t="s">
        <v>76</v>
      </c>
      <c r="AI43" s="99" t="s">
        <v>76</v>
      </c>
      <c r="AJ43" s="118" t="s">
        <v>76</v>
      </c>
      <c r="AK43" s="100">
        <v>1</v>
      </c>
      <c r="AL43" s="105">
        <v>1</v>
      </c>
      <c r="AM43" s="106">
        <v>1</v>
      </c>
      <c r="AN43" s="212" t="s">
        <v>342</v>
      </c>
      <c r="AO43" s="118" t="s">
        <v>343</v>
      </c>
      <c r="AP43" s="100" t="str">
        <f t="shared" si="3"/>
        <v>Caracterización de levantada</v>
      </c>
      <c r="AQ43" s="94">
        <v>1</v>
      </c>
      <c r="AR43" s="168">
        <v>1</v>
      </c>
      <c r="AS43" s="168" t="s">
        <v>327</v>
      </c>
      <c r="AT43" s="230" t="s">
        <v>278</v>
      </c>
      <c r="AU43" s="102"/>
      <c r="AV43" s="102"/>
      <c r="AW43" s="102"/>
    </row>
    <row r="44" spans="1:49" s="103" customFormat="1" ht="243.75" customHeight="1" x14ac:dyDescent="0.25">
      <c r="A44" s="92"/>
      <c r="B44" s="98" t="s">
        <v>245</v>
      </c>
      <c r="C44" s="101" t="s">
        <v>246</v>
      </c>
      <c r="D44" s="212" t="s">
        <v>279</v>
      </c>
      <c r="E44" s="69">
        <v>0.03</v>
      </c>
      <c r="F44" s="98" t="s">
        <v>248</v>
      </c>
      <c r="G44" s="98" t="s">
        <v>280</v>
      </c>
      <c r="H44" s="98" t="s">
        <v>281</v>
      </c>
      <c r="I44" s="96">
        <v>2</v>
      </c>
      <c r="J44" s="96" t="s">
        <v>70</v>
      </c>
      <c r="K44" s="98" t="s">
        <v>282</v>
      </c>
      <c r="L44" s="68"/>
      <c r="M44" s="68"/>
      <c r="N44" s="68">
        <v>1</v>
      </c>
      <c r="O44" s="68"/>
      <c r="P44" s="213"/>
      <c r="Q44" s="212" t="s">
        <v>72</v>
      </c>
      <c r="R44" s="96" t="s">
        <v>283</v>
      </c>
      <c r="S44" s="96" t="s">
        <v>253</v>
      </c>
      <c r="T44" s="214" t="s">
        <v>284</v>
      </c>
      <c r="U44" s="93" t="s">
        <v>186</v>
      </c>
      <c r="V44" s="104">
        <f t="shared" si="6"/>
        <v>0</v>
      </c>
      <c r="W44" s="94" t="s">
        <v>76</v>
      </c>
      <c r="X44" s="95" t="s">
        <v>76</v>
      </c>
      <c r="Y44" s="94" t="s">
        <v>76</v>
      </c>
      <c r="Z44" s="143" t="s">
        <v>76</v>
      </c>
      <c r="AA44" s="119" t="s">
        <v>76</v>
      </c>
      <c r="AB44" s="96" t="s">
        <v>76</v>
      </c>
      <c r="AC44" s="106" t="s">
        <v>76</v>
      </c>
      <c r="AD44" s="99" t="s">
        <v>76</v>
      </c>
      <c r="AE44" s="118" t="s">
        <v>76</v>
      </c>
      <c r="AF44" s="104">
        <f t="shared" si="1"/>
        <v>1</v>
      </c>
      <c r="AG44" s="96">
        <v>1</v>
      </c>
      <c r="AH44" s="106">
        <f>AG44/AF44</f>
        <v>1</v>
      </c>
      <c r="AI44" s="98" t="s">
        <v>285</v>
      </c>
      <c r="AJ44" s="101" t="s">
        <v>286</v>
      </c>
      <c r="AK44" s="100">
        <f t="shared" si="2"/>
        <v>0</v>
      </c>
      <c r="AL44" s="96" t="s">
        <v>76</v>
      </c>
      <c r="AM44" s="106" t="s">
        <v>76</v>
      </c>
      <c r="AN44" s="99" t="s">
        <v>76</v>
      </c>
      <c r="AO44" s="118" t="s">
        <v>76</v>
      </c>
      <c r="AP44" s="100" t="str">
        <f t="shared" si="3"/>
        <v>Registro de buena práctica/idea innovadora</v>
      </c>
      <c r="AQ44" s="94">
        <v>1</v>
      </c>
      <c r="AR44" s="168">
        <v>1</v>
      </c>
      <c r="AS44" s="168" t="s">
        <v>327</v>
      </c>
      <c r="AT44" s="98" t="s">
        <v>285</v>
      </c>
      <c r="AU44" s="102"/>
      <c r="AV44" s="102"/>
      <c r="AW44" s="102"/>
    </row>
    <row r="45" spans="1:49" s="103" customFormat="1" ht="105" x14ac:dyDescent="0.25">
      <c r="A45" s="92"/>
      <c r="B45" s="98" t="s">
        <v>245</v>
      </c>
      <c r="C45" s="101" t="s">
        <v>246</v>
      </c>
      <c r="D45" s="216" t="s">
        <v>287</v>
      </c>
      <c r="E45" s="69">
        <v>0.03</v>
      </c>
      <c r="F45" s="217" t="s">
        <v>248</v>
      </c>
      <c r="G45" s="217" t="s">
        <v>288</v>
      </c>
      <c r="H45" s="217" t="s">
        <v>344</v>
      </c>
      <c r="I45" s="218">
        <v>1</v>
      </c>
      <c r="J45" s="217" t="s">
        <v>91</v>
      </c>
      <c r="K45" s="217" t="s">
        <v>289</v>
      </c>
      <c r="L45" s="69">
        <v>1</v>
      </c>
      <c r="M45" s="69">
        <v>1</v>
      </c>
      <c r="N45" s="69">
        <v>1</v>
      </c>
      <c r="O45" s="69">
        <v>1</v>
      </c>
      <c r="P45" s="219">
        <v>1</v>
      </c>
      <c r="Q45" s="212" t="s">
        <v>72</v>
      </c>
      <c r="R45" s="98" t="s">
        <v>290</v>
      </c>
      <c r="S45" s="217" t="s">
        <v>253</v>
      </c>
      <c r="T45" s="101" t="s">
        <v>291</v>
      </c>
      <c r="U45" s="93" t="s">
        <v>186</v>
      </c>
      <c r="V45" s="115">
        <f t="shared" si="6"/>
        <v>1</v>
      </c>
      <c r="W45" s="69">
        <v>0</v>
      </c>
      <c r="X45" s="107">
        <v>0</v>
      </c>
      <c r="Y45" s="94" t="s">
        <v>292</v>
      </c>
      <c r="Z45" s="143" t="s">
        <v>293</v>
      </c>
      <c r="AA45" s="120">
        <v>1</v>
      </c>
      <c r="AB45" s="105">
        <v>1</v>
      </c>
      <c r="AC45" s="106">
        <v>1</v>
      </c>
      <c r="AD45" s="98" t="s">
        <v>294</v>
      </c>
      <c r="AE45" s="101" t="s">
        <v>295</v>
      </c>
      <c r="AF45" s="104">
        <f t="shared" si="1"/>
        <v>1</v>
      </c>
      <c r="AG45" s="105">
        <v>0.91</v>
      </c>
      <c r="AH45" s="106">
        <f>AG45/AF45</f>
        <v>0.91</v>
      </c>
      <c r="AI45" s="98" t="s">
        <v>296</v>
      </c>
      <c r="AJ45" s="101" t="s">
        <v>291</v>
      </c>
      <c r="AK45" s="100">
        <v>7</v>
      </c>
      <c r="AL45" s="168">
        <v>1</v>
      </c>
      <c r="AM45" s="168">
        <v>1</v>
      </c>
      <c r="AN45" s="98" t="s">
        <v>297</v>
      </c>
      <c r="AO45" s="101" t="s">
        <v>298</v>
      </c>
      <c r="AP45" s="100" t="str">
        <f t="shared" si="3"/>
        <v>Acciones correctivas documentadas y vigentes</v>
      </c>
      <c r="AQ45" s="170">
        <v>7</v>
      </c>
      <c r="AR45" s="168">
        <v>1</v>
      </c>
      <c r="AS45" s="168" t="s">
        <v>345</v>
      </c>
      <c r="AT45" s="98" t="s">
        <v>299</v>
      </c>
      <c r="AU45" s="102"/>
      <c r="AV45" s="102"/>
      <c r="AW45" s="102"/>
    </row>
    <row r="46" spans="1:49" s="103" customFormat="1" ht="135.75" thickBot="1" x14ac:dyDescent="0.3">
      <c r="A46" s="108"/>
      <c r="B46" s="111" t="s">
        <v>245</v>
      </c>
      <c r="C46" s="113" t="s">
        <v>246</v>
      </c>
      <c r="D46" s="220" t="s">
        <v>300</v>
      </c>
      <c r="E46" s="221">
        <v>0.03</v>
      </c>
      <c r="F46" s="222" t="s">
        <v>248</v>
      </c>
      <c r="G46" s="222" t="s">
        <v>301</v>
      </c>
      <c r="H46" s="222" t="s">
        <v>302</v>
      </c>
      <c r="I46" s="109" t="s">
        <v>90</v>
      </c>
      <c r="J46" s="222" t="s">
        <v>91</v>
      </c>
      <c r="K46" s="222" t="s">
        <v>303</v>
      </c>
      <c r="L46" s="221"/>
      <c r="M46" s="221">
        <v>1</v>
      </c>
      <c r="N46" s="221">
        <v>1</v>
      </c>
      <c r="O46" s="221">
        <v>1</v>
      </c>
      <c r="P46" s="223">
        <v>1</v>
      </c>
      <c r="Q46" s="224" t="s">
        <v>72</v>
      </c>
      <c r="R46" s="111" t="s">
        <v>304</v>
      </c>
      <c r="S46" s="222">
        <v>4</v>
      </c>
      <c r="T46" s="113" t="s">
        <v>305</v>
      </c>
      <c r="U46" s="110" t="s">
        <v>186</v>
      </c>
      <c r="V46" s="112" t="s">
        <v>138</v>
      </c>
      <c r="W46" s="114" t="s">
        <v>138</v>
      </c>
      <c r="X46" s="144" t="s">
        <v>138</v>
      </c>
      <c r="Y46" s="114" t="s">
        <v>138</v>
      </c>
      <c r="Z46" s="145" t="s">
        <v>138</v>
      </c>
      <c r="AA46" s="121">
        <v>1</v>
      </c>
      <c r="AB46" s="122">
        <v>0.96</v>
      </c>
      <c r="AC46" s="125">
        <f>AB46/AA46</f>
        <v>0.96</v>
      </c>
      <c r="AD46" s="111" t="s">
        <v>306</v>
      </c>
      <c r="AE46" s="113" t="s">
        <v>307</v>
      </c>
      <c r="AF46" s="152">
        <f t="shared" si="1"/>
        <v>1</v>
      </c>
      <c r="AG46" s="122">
        <v>0.9</v>
      </c>
      <c r="AH46" s="125">
        <f>AG46/AF46</f>
        <v>0.9</v>
      </c>
      <c r="AI46" s="111" t="s">
        <v>308</v>
      </c>
      <c r="AJ46" s="113" t="s">
        <v>309</v>
      </c>
      <c r="AK46" s="173">
        <v>1</v>
      </c>
      <c r="AL46" s="172">
        <v>0.95</v>
      </c>
      <c r="AM46" s="168">
        <v>0.95</v>
      </c>
      <c r="AN46" s="111" t="s">
        <v>310</v>
      </c>
      <c r="AO46" s="113" t="s">
        <v>305</v>
      </c>
      <c r="AP46" s="112" t="str">
        <f t="shared" si="3"/>
        <v>Porcentaje de cumplimiento publicación de información</v>
      </c>
      <c r="AQ46" s="114">
        <v>108</v>
      </c>
      <c r="AR46" s="172">
        <v>0.95</v>
      </c>
      <c r="AS46" s="111" t="s">
        <v>310</v>
      </c>
      <c r="AT46" s="111" t="s">
        <v>311</v>
      </c>
      <c r="AU46" s="102"/>
      <c r="AV46" s="102"/>
      <c r="AW46" s="102"/>
    </row>
    <row r="47" spans="1:49" ht="70.5" customHeight="1" thickBot="1" x14ac:dyDescent="0.3">
      <c r="D47" s="225" t="s">
        <v>312</v>
      </c>
      <c r="E47" s="16">
        <f>SUM(E41:E46)</f>
        <v>0.2</v>
      </c>
      <c r="J47" s="20"/>
      <c r="V47" s="28"/>
      <c r="W47" s="226" t="s">
        <v>313</v>
      </c>
      <c r="X47" s="227">
        <f>+AVERAGE(X21:X46)</f>
        <v>0.3880841638981174</v>
      </c>
      <c r="AA47" s="131"/>
      <c r="AB47" s="132" t="s">
        <v>314</v>
      </c>
      <c r="AC47" s="228">
        <f>AVERAGE(AC21:AC46)</f>
        <v>0.7541444444444444</v>
      </c>
      <c r="AF47" s="233" t="s">
        <v>315</v>
      </c>
      <c r="AG47" s="234"/>
      <c r="AH47" s="229">
        <f>AVERAGE(AH21:AH46)</f>
        <v>0.79585782638414215</v>
      </c>
      <c r="AK47" s="15" t="s">
        <v>316</v>
      </c>
      <c r="AL47" s="177">
        <f>+AVERAGE(AM21:AM46)</f>
        <v>0.92161309523809509</v>
      </c>
      <c r="AQ47" s="12" t="str">
        <f>AP19</f>
        <v>EVALUACIÓN FINAL PLAN DE GESTION</v>
      </c>
      <c r="AR47" s="177">
        <f>AVERAGE(AR21:AR46)</f>
        <v>0.9436537989417989</v>
      </c>
    </row>
    <row r="48" spans="1:49" ht="24.75" customHeight="1" x14ac:dyDescent="0.25">
      <c r="D48" s="5" t="s">
        <v>317</v>
      </c>
      <c r="E48" s="4">
        <f>E47+E40</f>
        <v>0.99990000000000023</v>
      </c>
      <c r="J48" s="20"/>
    </row>
    <row r="49" spans="8:18" x14ac:dyDescent="0.25">
      <c r="J49" s="20"/>
    </row>
    <row r="50" spans="8:18" x14ac:dyDescent="0.25">
      <c r="J50" s="20"/>
    </row>
    <row r="51" spans="8:18" ht="15.75" thickBot="1" x14ac:dyDescent="0.3">
      <c r="J51" s="20"/>
    </row>
    <row r="52" spans="8:18" x14ac:dyDescent="0.25">
      <c r="H52" s="286" t="s">
        <v>318</v>
      </c>
      <c r="I52" s="287"/>
      <c r="J52" s="287"/>
      <c r="K52" s="287"/>
      <c r="L52" s="287"/>
      <c r="M52" s="287" t="s">
        <v>319</v>
      </c>
      <c r="N52" s="287"/>
      <c r="O52" s="287"/>
      <c r="P52" s="287"/>
      <c r="Q52" s="287"/>
      <c r="R52" s="288"/>
    </row>
    <row r="53" spans="8:18" ht="132.75" customHeight="1" thickBot="1" x14ac:dyDescent="0.3">
      <c r="H53" s="289" t="s">
        <v>320</v>
      </c>
      <c r="I53" s="290"/>
      <c r="J53" s="290"/>
      <c r="K53" s="290"/>
      <c r="L53" s="290"/>
      <c r="M53" s="290" t="s">
        <v>323</v>
      </c>
      <c r="N53" s="291"/>
      <c r="O53" s="291"/>
      <c r="P53" s="291"/>
      <c r="Q53" s="291"/>
      <c r="R53" s="292"/>
    </row>
  </sheetData>
  <mergeCells count="38">
    <mergeCell ref="H52:L52"/>
    <mergeCell ref="M52:R52"/>
    <mergeCell ref="H53:L53"/>
    <mergeCell ref="M53:R53"/>
    <mergeCell ref="H10:J10"/>
    <mergeCell ref="H11:J11"/>
    <mergeCell ref="H12:J12"/>
    <mergeCell ref="H13:J13"/>
    <mergeCell ref="H14:J14"/>
    <mergeCell ref="H15:J15"/>
    <mergeCell ref="Q18:T19"/>
    <mergeCell ref="D18:P19"/>
    <mergeCell ref="H16:J16"/>
    <mergeCell ref="AF18:AJ18"/>
    <mergeCell ref="AK18:AO18"/>
    <mergeCell ref="AP18:AT18"/>
    <mergeCell ref="V19:Z19"/>
    <mergeCell ref="AA19:AE19"/>
    <mergeCell ref="AF19:AJ19"/>
    <mergeCell ref="AK19:AO19"/>
    <mergeCell ref="AP19:AT19"/>
    <mergeCell ref="V18:Z18"/>
    <mergeCell ref="H9:J9"/>
    <mergeCell ref="AF47:AG47"/>
    <mergeCell ref="A1:K1"/>
    <mergeCell ref="A2:K2"/>
    <mergeCell ref="A3:K3"/>
    <mergeCell ref="F4:J4"/>
    <mergeCell ref="A5:B8"/>
    <mergeCell ref="C5:D8"/>
    <mergeCell ref="H5:J5"/>
    <mergeCell ref="H6:J6"/>
    <mergeCell ref="U18:U20"/>
    <mergeCell ref="H7:J7"/>
    <mergeCell ref="H8:J8"/>
    <mergeCell ref="A18:B19"/>
    <mergeCell ref="C18:C20"/>
    <mergeCell ref="AA18:AE18"/>
  </mergeCells>
  <phoneticPr fontId="13" type="noConversion"/>
  <pageMargins left="0.7" right="0.7" top="0.75" bottom="0.75" header="0.3" footer="0.3"/>
  <pageSetup orientation="portrait" horizontalDpi="4294967293"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376DF3B08D03B34B91F992FA5829B101" ma:contentTypeVersion="7" ma:contentTypeDescription="Crear nuevo documento." ma:contentTypeScope="" ma:versionID="fbbabbab6558b359f89f3aab63328958">
  <xsd:schema xmlns:xsd="http://www.w3.org/2001/XMLSchema" xmlns:xs="http://www.w3.org/2001/XMLSchema" xmlns:p="http://schemas.microsoft.com/office/2006/metadata/properties" xmlns:ns3="918d46ae-bc80-4b93-8345-0c7a35c27299" xmlns:ns4="5074ac74-b766-45bb-bfb7-2b9c165faf29" targetNamespace="http://schemas.microsoft.com/office/2006/metadata/properties" ma:root="true" ma:fieldsID="e806f210a538ea393b78edf5265af6fe" ns3:_="" ns4:_="">
    <xsd:import namespace="918d46ae-bc80-4b93-8345-0c7a35c27299"/>
    <xsd:import namespace="5074ac74-b766-45bb-bfb7-2b9c165faf29"/>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8d46ae-bc80-4b93-8345-0c7a35c27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DateTaken" ma:index="11"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74ac74-b766-45bb-bfb7-2b9c165faf29"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3487C0A-83DF-4F8E-8BA1-22D9F81800D9}">
  <ds:schemaRefs>
    <ds:schemaRef ds:uri="http://purl.org/dc/dcmitype/"/>
    <ds:schemaRef ds:uri="http://purl.org/dc/terms/"/>
    <ds:schemaRef ds:uri="918d46ae-bc80-4b93-8345-0c7a35c27299"/>
    <ds:schemaRef ds:uri="http://schemas.microsoft.com/office/2006/documentManagement/types"/>
    <ds:schemaRef ds:uri="http://purl.org/dc/elements/1.1/"/>
    <ds:schemaRef ds:uri="http://www.w3.org/XML/1998/namespace"/>
    <ds:schemaRef ds:uri="http://schemas.microsoft.com/office/2006/metadata/properties"/>
    <ds:schemaRef ds:uri="http://schemas.microsoft.com/office/infopath/2007/PartnerControls"/>
    <ds:schemaRef ds:uri="http://schemas.openxmlformats.org/package/2006/metadata/core-properties"/>
    <ds:schemaRef ds:uri="5074ac74-b766-45bb-bfb7-2b9c165faf29"/>
  </ds:schemaRefs>
</ds:datastoreItem>
</file>

<file path=customXml/itemProps2.xml><?xml version="1.0" encoding="utf-8"?>
<ds:datastoreItem xmlns:ds="http://schemas.openxmlformats.org/officeDocument/2006/customXml" ds:itemID="{936EF9BF-E512-4762-90BD-5700E750E19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8d46ae-bc80-4b93-8345-0c7a35c27299"/>
    <ds:schemaRef ds:uri="5074ac74-b766-45bb-bfb7-2b9c165faf2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32730D96-6FE5-4FAE-A70F-F101530D1E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13 TEUSAQUILLO</vt:lpstr>
    </vt:vector>
  </TitlesOfParts>
  <Manager/>
  <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Martha Sofia Quiroga Ariza</dc:creator>
  <cp:keywords/>
  <dc:description/>
  <cp:lastModifiedBy>Alcaldía Local de Teusaquillo</cp:lastModifiedBy>
  <cp:revision/>
  <dcterms:created xsi:type="dcterms:W3CDTF">2020-04-16T16:02:46Z</dcterms:created>
  <dcterms:modified xsi:type="dcterms:W3CDTF">2021-04-15T23:08:16Z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0x010100376DF3B08D03B34B91F992FA5829B101</vt:lpwstr>
  </property>
</Properties>
</file>